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aporegon.sharepoint.com/sites/CAPO/Shared Documents/HMIS - Service Point/CoC/COC NOFO/2025/"/>
    </mc:Choice>
  </mc:AlternateContent>
  <xr:revisionPtr revIDLastSave="0" documentId="8_{012ED2C0-A58B-4E62-86C4-53C331BC9614}" xr6:coauthVersionLast="47" xr6:coauthVersionMax="47" xr10:uidLastSave="{00000000-0000-0000-0000-000000000000}"/>
  <bookViews>
    <workbookView xWindow="-120" yWindow="-120" windowWidth="29040" windowHeight="15720" xr2:uid="{77A01D68-A392-44F5-BA1C-0938B93A412A}"/>
  </bookViews>
  <sheets>
    <sheet name="Renewal Application" sheetId="1" r:id="rId1"/>
    <sheet name="Performance Scoring" sheetId="3" r:id="rId2"/>
  </sheets>
  <definedNames>
    <definedName name="OLE_LINK1" localSheetId="0">'Renewal Application'!#REF!</definedName>
    <definedName name="_xlnm.Print_Area" localSheetId="1">'Performance Scoring'!$A$1:$F$107</definedName>
    <definedName name="_xlnm.Print_Area" localSheetId="0">'Renewal Application'!$B$1:$H$66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0" i="1" l="1"/>
  <c r="H51" i="1"/>
  <c r="H52" i="1"/>
  <c r="D63" i="3"/>
  <c r="D64" i="3"/>
  <c r="D65" i="3"/>
  <c r="D62" i="3"/>
  <c r="D55" i="3"/>
  <c r="D56" i="3"/>
  <c r="D57" i="3"/>
  <c r="D54" i="3"/>
  <c r="I11" i="1"/>
  <c r="B3" i="3" s="1"/>
  <c r="I12" i="1"/>
  <c r="E4" i="3" s="1"/>
  <c r="D45" i="3"/>
  <c r="D49" i="3"/>
  <c r="D33" i="3" l="1"/>
  <c r="D32" i="3"/>
  <c r="E47" i="1"/>
  <c r="D37" i="3" s="1"/>
  <c r="D36" i="3" l="1"/>
  <c r="E41" i="3"/>
  <c r="E48" i="3"/>
  <c r="B4" i="3" l="1"/>
  <c r="E54" i="3" l="1"/>
  <c r="K33" i="1"/>
  <c r="D29" i="3" s="1"/>
  <c r="E69" i="3"/>
  <c r="H29" i="3" l="1"/>
  <c r="D34" i="3"/>
  <c r="D35" i="3"/>
  <c r="D22" i="3"/>
  <c r="B103" i="3" l="1"/>
  <c r="E33" i="3"/>
  <c r="D72" i="3"/>
  <c r="D73" i="3"/>
  <c r="D77" i="3"/>
  <c r="D78" i="3"/>
  <c r="D88" i="3"/>
  <c r="D90" i="3"/>
  <c r="D91" i="3"/>
  <c r="D92" i="3"/>
  <c r="B106" i="3" l="1"/>
  <c r="D43" i="3"/>
  <c r="A96" i="3"/>
  <c r="H100" i="3"/>
  <c r="B105" i="3"/>
  <c r="I104" i="3"/>
  <c r="D65" i="1"/>
  <c r="D63" i="1"/>
  <c r="D13" i="3"/>
  <c r="I18" i="1" l="1"/>
  <c r="I17" i="1"/>
  <c r="E34" i="3"/>
  <c r="E35" i="3"/>
  <c r="F29" i="3"/>
  <c r="F27" i="3" s="1"/>
  <c r="D24" i="3"/>
  <c r="E24" i="3" s="1"/>
  <c r="D23" i="3"/>
  <c r="D16" i="3"/>
  <c r="D15" i="3"/>
  <c r="D14" i="3"/>
  <c r="C89" i="3" s="1"/>
  <c r="I89" i="3" s="1"/>
  <c r="H89" i="3" s="1"/>
  <c r="G89" i="3" s="1"/>
  <c r="F89" i="3" s="1"/>
  <c r="E13" i="3"/>
  <c r="D12" i="3"/>
  <c r="D87" i="3" s="1"/>
  <c r="D11" i="3"/>
  <c r="E11" i="3" s="1"/>
  <c r="D10" i="3"/>
  <c r="I93" i="3"/>
  <c r="D79" i="3"/>
  <c r="C79" i="3" s="1"/>
  <c r="E78" i="3"/>
  <c r="E77" i="3"/>
  <c r="D74" i="3"/>
  <c r="I73" i="3" s="1"/>
  <c r="E73" i="3"/>
  <c r="E72" i="3"/>
  <c r="D66" i="3"/>
  <c r="E65" i="3"/>
  <c r="E64" i="3"/>
  <c r="E63" i="3"/>
  <c r="E62" i="3"/>
  <c r="D58" i="3"/>
  <c r="E57" i="3"/>
  <c r="E56" i="3"/>
  <c r="E55" i="3"/>
  <c r="F48" i="3" l="1"/>
  <c r="E81" i="3"/>
  <c r="E94" i="3" s="1"/>
  <c r="D67" i="3"/>
  <c r="F61" i="3" s="1"/>
  <c r="E15" i="3"/>
  <c r="D59" i="3"/>
  <c r="C92" i="3"/>
  <c r="C91" i="3"/>
  <c r="C90" i="3"/>
  <c r="C87" i="3"/>
  <c r="C88" i="3"/>
  <c r="D89" i="3"/>
  <c r="E23" i="3"/>
  <c r="B101" i="3"/>
  <c r="E16" i="3"/>
  <c r="B100" i="3"/>
  <c r="E22" i="3"/>
  <c r="E12" i="3"/>
  <c r="E14" i="3"/>
  <c r="F76" i="3"/>
  <c r="G24" i="3"/>
  <c r="E10" i="3"/>
  <c r="C22" i="3"/>
  <c r="C23" i="3"/>
  <c r="G22" i="3"/>
  <c r="G23" i="3"/>
  <c r="D42" i="3"/>
  <c r="C74" i="3"/>
  <c r="H66" i="3"/>
  <c r="E32" i="3"/>
  <c r="C24" i="3"/>
  <c r="I72" i="3"/>
  <c r="F71" i="3" s="1"/>
  <c r="H104" i="3" l="1"/>
  <c r="D44" i="3"/>
  <c r="H59" i="3"/>
  <c r="F53" i="3"/>
  <c r="F51" i="3" s="1"/>
  <c r="I92" i="3"/>
  <c r="H92" i="3" s="1"/>
  <c r="G92" i="3" s="1"/>
  <c r="F92" i="3" s="1"/>
  <c r="I88" i="3"/>
  <c r="H88" i="3" s="1"/>
  <c r="G88" i="3" s="1"/>
  <c r="F88" i="3" s="1"/>
  <c r="I87" i="3"/>
  <c r="H87" i="3" s="1"/>
  <c r="G87" i="3" s="1"/>
  <c r="F87" i="3" s="1"/>
  <c r="I90" i="3"/>
  <c r="H90" i="3" s="1"/>
  <c r="G90" i="3" s="1"/>
  <c r="F90" i="3" s="1"/>
  <c r="I91" i="3"/>
  <c r="H91" i="3" s="1"/>
  <c r="G91" i="3" s="1"/>
  <c r="F91" i="3" s="1"/>
  <c r="B107" i="3"/>
  <c r="D46" i="3"/>
  <c r="F41" i="3" s="1"/>
  <c r="H67" i="3"/>
  <c r="F69" i="3"/>
  <c r="G25" i="3"/>
  <c r="F31" i="3"/>
  <c r="C25" i="3"/>
  <c r="D25" i="3" l="1"/>
  <c r="E25" i="3" s="1"/>
  <c r="H25" i="3"/>
  <c r="F21" i="3" s="1"/>
  <c r="F81" i="3" s="1"/>
  <c r="H103" i="3" l="1"/>
  <c r="B104" i="3"/>
  <c r="F85" i="3"/>
  <c r="F96" i="3" l="1"/>
  <c r="H98" i="3" s="1"/>
  <c r="F97" i="3"/>
  <c r="G96" i="3" s="1"/>
  <c r="F94" i="3"/>
  <c r="I94" i="3" s="1"/>
  <c r="B96" i="3" l="1"/>
  <c r="G97" i="3"/>
  <c r="B9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tc={E7E9DB5B-2F8F-4D50-935F-863493E59772}</author>
    <author>tc={240AE66C-19D9-4861-A0FD-9E3BFA723D1A}</author>
    <author>tc={B9995EF1-E828-46FD-9FFF-E1A21C7AED7C}</author>
    <author>tc={D1365440-DE70-411F-8E81-72874723DB4B}</author>
    <author>tc={F035B07C-C2B0-47FF-A895-0931060989A3}</author>
    <author>tc={249F5CF8-1BE8-46DF-8229-A934D1C16A1C}</author>
  </authors>
  <commentList>
    <comment ref="E24" authorId="0" shapeId="0" xr:uid="{E7E9DB5B-2F8F-4D50-935F-863493E59772}">
      <text>
        <t xml:space="preserve">[Threaded comment]
Your version of Excel allows you to read this threaded comment; however, any edits to it will get removed if the file is opened in a newer version of Excel. Learn more: https://go.microsoft.com/fwlink/?linkid=870924
Comment:
    Changed from requiring two years data to just one full-year closeout document.  08-30-2024
</t>
      </text>
    </comment>
    <comment ref="B41" authorId="1" shapeId="0" xr:uid="{240AE66C-19D9-4861-A0FD-9E3BFA723D1A}">
      <text>
        <t xml:space="preserve">[Threaded comment]
Your version of Excel allows you to read this threaded comment; however, any edits to it will get removed if the file is opened in a newer version of Excel. Learn more: https://go.microsoft.com/fwlink/?linkid=870924
Comment:
    Updated:  Scoring no longer uses the current year for scoring.  Only the full-year final closeout for fund spent is scored. </t>
      </text>
    </comment>
    <comment ref="B43" authorId="2" shapeId="0" xr:uid="{B9995EF1-E828-46FD-9FFF-E1A21C7AED7C}">
      <text>
        <t>[Threaded comment]
Your version of Excel allows you to read this threaded comment; however, any edits to it will get removed if the file is opened in a newer version of Excel. Learn more: https://go.microsoft.com/fwlink/?linkid=870924
Comment:
    Updated:  For documentation only and is not scored.</t>
      </text>
    </comment>
    <comment ref="B44" authorId="3" shapeId="0" xr:uid="{D1365440-DE70-411F-8E81-72874723DB4B}">
      <text>
        <t>[Threaded comment]
Your version of Excel allows you to read this threaded comment; however, any edits to it will get removed if the file is opened in a newer version of Excel. Learn more: https://go.microsoft.com/fwlink/?linkid=870924
Comment:
    Updated:  For documentation only and is not scored.</t>
      </text>
    </comment>
    <comment ref="B45" authorId="4" shapeId="0" xr:uid="{F035B07C-C2B0-47FF-A895-0931060989A3}">
      <text>
        <t>[Threaded comment]
Your version of Excel allows you to read this threaded comment; however, any edits to it will get removed if the file is opened in a newer version of Excel. Learn more: https://go.microsoft.com/fwlink/?linkid=870924
Comment:
    Updated:  Provide only full year closeout amount awarded.</t>
      </text>
    </comment>
    <comment ref="B46" authorId="5" shapeId="0" xr:uid="{249F5CF8-1BE8-46DF-8229-A934D1C16A1C}">
      <text>
        <t>[Threaded comment]
Your version of Excel allows you to read this threaded comment; however, any edits to it will get removed if the file is opened in a newer version of Excel. Learn more: https://go.microsoft.com/fwlink/?linkid=870924
Comment:
    Updated:  Provide only full year closeout amount spent.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tc={3C5A44DB-AE4B-4B89-AE03-9A0E0064F1B5}</author>
    <author>tc={AE1CD77A-F6D3-4664-B39D-AB86139DFCA9}</author>
    <author>tc={7079035A-EFAF-4CBB-8140-1009D12CAD93}</author>
    <author>tc={E93880D5-0DF1-41F6-9F3A-93F6EE25418A}</author>
  </authors>
  <commentList>
    <comment ref="A32" authorId="0" shapeId="0" xr:uid="{3C5A44DB-AE4B-4B89-AE03-9A0E0064F1B5}">
      <text>
        <t>[Threaded comment]
Your version of Excel allows you to read this threaded comment; however, any edits to it will get removed if the file is opened in a newer version of Excel. Learn more: https://go.microsoft.com/fwlink/?linkid=870924
Comment:
    Updated:  Only full year closeout amount awarded.</t>
      </text>
    </comment>
    <comment ref="A33" authorId="1" shapeId="0" xr:uid="{AE1CD77A-F6D3-4664-B39D-AB86139DFCA9}">
      <text>
        <t>[Threaded comment]
Your version of Excel allows you to read this threaded comment; however, any edits to it will get removed if the file is opened in a newer version of Excel. Learn more: https://go.microsoft.com/fwlink/?linkid=870924
Comment:
    Updated:  Only full year closeout amount spent.</t>
      </text>
    </comment>
    <comment ref="A34" authorId="2" shapeId="0" xr:uid="{7079035A-EFAF-4CBB-8140-1009D12CAD93}">
      <text>
        <t>[Threaded comment]
Your version of Excel allows you to read this threaded comment; however, any edits to it will get removed if the file is opened in a newer version of Excel. Learn more: https://go.microsoft.com/fwlink/?linkid=870924
Comment:
    No longer applicable.</t>
      </text>
    </comment>
    <comment ref="A35" authorId="3" shapeId="0" xr:uid="{E93880D5-0DF1-41F6-9F3A-93F6EE25418A}">
      <text>
        <t>[Threaded comment]
Your version of Excel allows you to read this threaded comment; however, any edits to it will get removed if the file is opened in a newer version of Excel. Learn more: https://go.microsoft.com/fwlink/?linkid=870924
Comment:
    No longer applicable.</t>
      </text>
    </comment>
  </commentList>
</comments>
</file>

<file path=xl/sharedStrings.xml><?xml version="1.0" encoding="utf-8"?>
<sst xmlns="http://schemas.openxmlformats.org/spreadsheetml/2006/main" count="236" uniqueCount="199">
  <si>
    <t>Agency Name:</t>
  </si>
  <si>
    <t>Agency Type</t>
  </si>
  <si>
    <t>If Agency Type is other, please explain:</t>
  </si>
  <si>
    <t>Address:</t>
  </si>
  <si>
    <t>Primary Contact Name:</t>
  </si>
  <si>
    <t>Secondary Contact Name:</t>
  </si>
  <si>
    <t>Primary Contact Email:</t>
  </si>
  <si>
    <t>Secondary Contact Email:</t>
  </si>
  <si>
    <t>Fiscal Contact Name:</t>
  </si>
  <si>
    <t>HMIS Contact Name:</t>
  </si>
  <si>
    <t>Fiscal Contact Email:</t>
  </si>
  <si>
    <t>HMIS Contact Email:</t>
  </si>
  <si>
    <t>Project Name</t>
  </si>
  <si>
    <t>Application Type ==================&gt;</t>
  </si>
  <si>
    <t xml:space="preserve">Brief Description of the Project.  </t>
  </si>
  <si>
    <t>Grant Amount Requested:</t>
  </si>
  <si>
    <t>Project has full and active HMIS participation, indicated by:</t>
  </si>
  <si>
    <t>1.  Every HMIS user of the project has completed required training and is active.</t>
  </si>
  <si>
    <t>Agency Director</t>
  </si>
  <si>
    <t>Date</t>
  </si>
  <si>
    <t>CoC Program Manager</t>
  </si>
  <si>
    <t xml:space="preserve">SECTION 2:  Supplemental Documentation Required Check-List.  Attachments required. </t>
  </si>
  <si>
    <t xml:space="preserve">1. Application Template.    </t>
  </si>
  <si>
    <t>2. From eLOCCS, provide 2 documents ===========================&gt;&gt;</t>
  </si>
  <si>
    <t>3. Draft e-snaps project application relevant to proposed project type(s)</t>
  </si>
  <si>
    <t>SECTION 1:  General Data Information Provided by the CoC-APR Report.</t>
  </si>
  <si>
    <t>Project Start Date:</t>
  </si>
  <si>
    <t>Is this project type the only one currently operational within the county or counties?</t>
  </si>
  <si>
    <t>1. Total Numbers Served (APR 5a #1)</t>
  </si>
  <si>
    <t>5. Number of HH w/Children and Adults (APR 8a, column 3)</t>
  </si>
  <si>
    <t>2. Number of Adults and HH Leavers (APR 5a #7)</t>
  </si>
  <si>
    <t>6. Target # of HH/Units Served in Application</t>
  </si>
  <si>
    <t>3. Chronically Homeless Served (APR 5a #11)</t>
  </si>
  <si>
    <t>7. Target # of Beds/People Served in Application</t>
  </si>
  <si>
    <t>4. Number of Total HH (APR 8a Total Households)</t>
  </si>
  <si>
    <t>8. Total Number of Leavers (APR 23 - totals line)</t>
  </si>
  <si>
    <t>3. Income/Housing Data Error Count (APR 6c)</t>
  </si>
  <si>
    <t>2. HUD Universal Data Error Count (APR 6b)</t>
  </si>
  <si>
    <t xml:space="preserve">Enter the start date for the current operationing grant:  </t>
  </si>
  <si>
    <t>SECTION 4 - 6:  Program Success - 25 Points  -  Permanent Supportive Housing and Rapid Rehousing Projects Exit Information</t>
  </si>
  <si>
    <t>1. Number of total participants exited to permanent destinations.          (APR 23c - Exits)</t>
  </si>
  <si>
    <t xml:space="preserve">SECTION 7:  Bonus Points - Vulnerability as Reported on APR.  2.5 Points each up to 15 Point Max.  </t>
  </si>
  <si>
    <t>4.  Unaccompanied Youth (APR 5a. 12)</t>
  </si>
  <si>
    <t xml:space="preserve">2. Disabling Condition - (APR 13a2 - use total and subtract the total persons showing "none" </t>
  </si>
  <si>
    <t>5.  Households - Place not meant for habitation.  (APR 15 Living Situation)</t>
  </si>
  <si>
    <t>6.  Persons Fleeing Domestic Violence (APR 14a)</t>
  </si>
  <si>
    <t>APPLICATION INFORMATION:</t>
  </si>
  <si>
    <t xml:space="preserve">Project Title: </t>
  </si>
  <si>
    <t>Grantee</t>
  </si>
  <si>
    <t>SECTION 1:  PROGRAM DATA</t>
  </si>
  <si>
    <t>SECTION 1:  GENERAL DATA</t>
  </si>
  <si>
    <t>DATA REPORTS</t>
  </si>
  <si>
    <t>DATA ENTRY</t>
  </si>
  <si>
    <t>1. Total # Served</t>
  </si>
  <si>
    <t>APR 5a #1</t>
  </si>
  <si>
    <t>2. Number of Adults and HH Leavers</t>
  </si>
  <si>
    <t>APR 5a #7</t>
  </si>
  <si>
    <t>3. CH Served</t>
  </si>
  <si>
    <t>APR 5a #11</t>
  </si>
  <si>
    <t>4. Number of Total Households</t>
  </si>
  <si>
    <t>APR 8a - Total Households</t>
  </si>
  <si>
    <t>5. Number of HH w/Children</t>
  </si>
  <si>
    <t>Application:  4B.  Housing Type and Location</t>
  </si>
  <si>
    <t>POINTS</t>
  </si>
  <si>
    <t>Allowed</t>
  </si>
  <si>
    <t>Earned</t>
  </si>
  <si>
    <t>SECTION 2:  DATA QUALITY (10 Points)</t>
  </si>
  <si>
    <t>Total Errors Possible</t>
  </si>
  <si>
    <t>Each section has the potential of x number of errors per client.</t>
  </si>
  <si>
    <t>1. Do Not Collect Data Error Counts</t>
  </si>
  <si>
    <t>2. Universal Data Error Count</t>
  </si>
  <si>
    <t>3. Income/Housing Data Error Count</t>
  </si>
  <si>
    <t>Total Errors</t>
  </si>
  <si>
    <t>SECTION 3:  BASICS (5 POINTS)</t>
  </si>
  <si>
    <t>Section 3b: Is this the only COC project in the county served?</t>
  </si>
  <si>
    <t>SECTION 4:  GRANT FUNDS AWARDED</t>
  </si>
  <si>
    <t>Most recent completed grant year.</t>
  </si>
  <si>
    <t>Previous Completed grant year.</t>
  </si>
  <si>
    <t>5. Remaining Funds</t>
  </si>
  <si>
    <t>SECTION 5 - 7:  OVERALL PROGRAM SUCCESS  (30 TOTAL POINTS)</t>
  </si>
  <si>
    <r>
      <t xml:space="preserve">Section 5a:  PERMANENT SUPPORTIVE HOUSING </t>
    </r>
    <r>
      <rPr>
        <b/>
        <sz val="10"/>
        <color rgb="FFC00000"/>
        <rFont val="Calibri"/>
        <family val="2"/>
        <scheme val="minor"/>
      </rPr>
      <t>ONLY</t>
    </r>
    <r>
      <rPr>
        <b/>
        <sz val="10"/>
        <rFont val="Calibri"/>
        <family val="2"/>
        <scheme val="minor"/>
      </rPr>
      <t xml:space="preserve"> (15 POINTS):</t>
    </r>
  </si>
  <si>
    <t>1. Total Participants</t>
  </si>
  <si>
    <t xml:space="preserve">Auto Populated </t>
  </si>
  <si>
    <t xml:space="preserve">2. Total All Leavers </t>
  </si>
  <si>
    <t>3. Total Stayers</t>
  </si>
  <si>
    <t>4. Leavers to PSH</t>
  </si>
  <si>
    <t>5. Total % Success</t>
  </si>
  <si>
    <t>Auto Calculated</t>
  </si>
  <si>
    <r>
      <t xml:space="preserve">Section 5b.  RAPID REHOUSING </t>
    </r>
    <r>
      <rPr>
        <b/>
        <sz val="10"/>
        <color rgb="FFC00000"/>
        <rFont val="Calibri"/>
        <family val="2"/>
        <scheme val="minor"/>
      </rPr>
      <t>ONLY</t>
    </r>
    <r>
      <rPr>
        <b/>
        <sz val="10"/>
        <color theme="1"/>
        <rFont val="Calibri"/>
        <family val="2"/>
        <scheme val="minor"/>
      </rPr>
      <t xml:space="preserve"> (15 POINTS)</t>
    </r>
  </si>
  <si>
    <t>1. RRH ONLY:  % Total Exit to Positive Dest.</t>
  </si>
  <si>
    <t>SECTION 6:  TARGETS MET (MAX 5 POINTS)</t>
  </si>
  <si>
    <t>Section 6a:  TARGET # HH SERVED - ACTUAL</t>
  </si>
  <si>
    <t>1. HH - Q1</t>
  </si>
  <si>
    <t>January</t>
  </si>
  <si>
    <t>2. HH - Q2</t>
  </si>
  <si>
    <t>April</t>
  </si>
  <si>
    <t>3. HH - Q3</t>
  </si>
  <si>
    <t>July</t>
  </si>
  <si>
    <t>4. HH - Q4</t>
  </si>
  <si>
    <t>October</t>
  </si>
  <si>
    <t>5. Final Average</t>
  </si>
  <si>
    <t>Section 6b:  TARGET # OF PERSONS SERVED - ACTUAL</t>
  </si>
  <si>
    <t>1. Persons - Q1</t>
  </si>
  <si>
    <t>2. Persons - Q2</t>
  </si>
  <si>
    <t>3. Persons - Q3</t>
  </si>
  <si>
    <t>4. Persons - Q4</t>
  </si>
  <si>
    <t>SECTION 7:  INCOME (10 POINTS)</t>
  </si>
  <si>
    <t>Section 7a:  EARNED INCOME CHANGE</t>
  </si>
  <si>
    <t>HUD Requirement - 20% PSH                        HUD Requirement - 53% RRH</t>
  </si>
  <si>
    <t>1. Increased earned income:  Percentage of adults stayers</t>
  </si>
  <si>
    <t xml:space="preserve">HMIS Report 703 - Metric 4.1 - % </t>
  </si>
  <si>
    <t>PSH</t>
  </si>
  <si>
    <t>2. Increased earned income:  Percentage of adults leavers</t>
  </si>
  <si>
    <t>HMIS Report 703 - Metric 4.4 - %</t>
  </si>
  <si>
    <t>RRH</t>
  </si>
  <si>
    <t>Section 7b:  NON-EMPLOYMENT INCOME CHANGE</t>
  </si>
  <si>
    <t>HUD Requirement - 54% PSH &amp; RRH</t>
  </si>
  <si>
    <t>1. Increased non-employment cash income:  Percentage of adults stayers</t>
  </si>
  <si>
    <t>HMIS Report 703 - Metric 4.2 - %</t>
  </si>
  <si>
    <t>Both</t>
  </si>
  <si>
    <t>2. Increased non-employment cash income:  Percentage of adults leavers</t>
  </si>
  <si>
    <t>HMIS Report 703 - Metric 4.5 - %</t>
  </si>
  <si>
    <t>TOTAL POINTS BEFORE BONUS</t>
  </si>
  <si>
    <t>IMPROVED SAFETY - DV ONLY??</t>
  </si>
  <si>
    <t>Can we do this:  Collect information related to whether or not the head of household reports feeling safer, six months after program enrollment. Compare the number of head of households that say yes to the total number of head of households in the project over the reporting period and calculate the percentage that increased safety.</t>
  </si>
  <si>
    <t>Section 8:  VULNERABILITY  (Bonus Points up to 2.5 each)</t>
  </si>
  <si>
    <t>Column only used for calculations.</t>
  </si>
  <si>
    <t>VI-SPDAT scores…</t>
  </si>
  <si>
    <t>QLIK needs - possibly next year.</t>
  </si>
  <si>
    <t>Determined by accurate QLIK report.  May not use.</t>
  </si>
  <si>
    <t>1. Chronically Homeless</t>
  </si>
  <si>
    <t>Automatically Calculated</t>
  </si>
  <si>
    <t>2. Disabling Condition</t>
  </si>
  <si>
    <t xml:space="preserve">3. Families with Children </t>
  </si>
  <si>
    <t>4. Unaccompanied Youth</t>
  </si>
  <si>
    <t>5. HH - Place not meant for habitation</t>
  </si>
  <si>
    <t>6. Persons Fleeing Domestic Violence</t>
  </si>
  <si>
    <t>Total Scores</t>
  </si>
  <si>
    <t>IF statements to determine if PSH or RRH</t>
  </si>
  <si>
    <t>TOTAL SCORE RRH</t>
  </si>
  <si>
    <t>Application Review and Warnings</t>
  </si>
  <si>
    <t>SECTION 1:          PROGRAM DATA</t>
  </si>
  <si>
    <t xml:space="preserve">SECTION 2:          DATA QUALITY </t>
  </si>
  <si>
    <t>EROOR</t>
  </si>
  <si>
    <t>SECTION 3:          n/a</t>
  </si>
  <si>
    <t>n/a</t>
  </si>
  <si>
    <t>SECTION 4:          GRANT FUNDS</t>
  </si>
  <si>
    <t>SECTION 5:          PROGRAM SUCCESS</t>
  </si>
  <si>
    <t>SECTION 6a/b:   TARGETS MET</t>
  </si>
  <si>
    <t>SECTION 7:          INCOME</t>
  </si>
  <si>
    <t>SECTION 8:          VULNERABILTY CHECK</t>
  </si>
  <si>
    <t>a.Printout of the one full-year grant close-out. (final balance)</t>
  </si>
  <si>
    <r>
      <t>1.</t>
    </r>
    <r>
      <rPr>
        <b/>
        <u/>
        <sz val="10"/>
        <color theme="1"/>
        <rFont val="Calibri"/>
        <family val="2"/>
        <scheme val="minor"/>
      </rPr>
      <t xml:space="preserve"> Full Year Close Out</t>
    </r>
    <r>
      <rPr>
        <sz val="10"/>
        <color theme="1"/>
        <rFont val="Calibri"/>
        <family val="2"/>
        <scheme val="minor"/>
      </rPr>
      <t xml:space="preserve"> Funds Awarded:</t>
    </r>
  </si>
  <si>
    <r>
      <t>2.</t>
    </r>
    <r>
      <rPr>
        <b/>
        <u/>
        <sz val="10"/>
        <color theme="1"/>
        <rFont val="Calibri"/>
        <family val="2"/>
        <scheme val="minor"/>
      </rPr>
      <t xml:space="preserve"> Full Year Close Out</t>
    </r>
    <r>
      <rPr>
        <sz val="10"/>
        <color theme="1"/>
        <rFont val="Calibri"/>
        <family val="2"/>
        <scheme val="minor"/>
      </rPr>
      <t xml:space="preserve"> Funds Spent:</t>
    </r>
  </si>
  <si>
    <t xml:space="preserve"> Application due by later than December 15, by 5:00 to meet HUD Requirements</t>
  </si>
  <si>
    <t>2.  Coordinated Entry participation.</t>
  </si>
  <si>
    <t xml:space="preserve">APPLICATION INFORMATION:  </t>
  </si>
  <si>
    <t xml:space="preserve">NOTE:  Based on the current grant start date, run the COC APR report using that start date to project end date.  You must provide one full year of data.  Use the APR to provide the data in the following section.  The data is used to evaluate performance based on the grant agreement with HUD. </t>
  </si>
  <si>
    <t>Project Type ==================&gt;</t>
  </si>
  <si>
    <t>Project Type</t>
  </si>
  <si>
    <t xml:space="preserve">NOTE:  This scoring sheet shows possible point awarded on the application.  Final scores are determined during the Rating &amp; Ranking process.  </t>
  </si>
  <si>
    <t>Section 6b:  TARGET # OF PERSONS SERVED - ACTUAL - APR 8b</t>
  </si>
  <si>
    <t>Section 6b:  TARGET # OF PERSONS SERVED - ACTUAL - APR7b</t>
  </si>
  <si>
    <r>
      <rPr>
        <b/>
        <sz val="10"/>
        <color theme="4" tint="-0.249977111117893"/>
        <rFont val="Calibri"/>
        <family val="2"/>
        <scheme val="minor"/>
      </rPr>
      <t>Please certify the following are true by selecting either 'yes' or 'no'.</t>
    </r>
    <r>
      <rPr>
        <b/>
        <sz val="10"/>
        <color theme="1"/>
        <rFont val="Calibri"/>
        <family val="2"/>
        <scheme val="minor"/>
      </rPr>
      <t xml:space="preserve"> </t>
    </r>
    <r>
      <rPr>
        <b/>
        <i/>
        <sz val="10"/>
        <color rgb="FFFF0000"/>
        <rFont val="Calibri"/>
        <family val="2"/>
        <scheme val="minor"/>
      </rPr>
      <t xml:space="preserve"> </t>
    </r>
  </si>
  <si>
    <r>
      <t xml:space="preserve">b.Printout and </t>
    </r>
    <r>
      <rPr>
        <b/>
        <sz val="10"/>
        <color theme="8" tint="-0.249977111117893"/>
        <rFont val="Calibri"/>
        <family val="2"/>
        <scheme val="minor"/>
      </rPr>
      <t>highlight</t>
    </r>
    <r>
      <rPr>
        <sz val="10"/>
        <color theme="1"/>
        <rFont val="Calibri"/>
        <family val="2"/>
        <scheme val="minor"/>
      </rPr>
      <t xml:space="preserve"> showing current grant draws.</t>
    </r>
  </si>
  <si>
    <r>
      <t xml:space="preserve">SECTION 4:   PROJECT DATA for SCORING - </t>
    </r>
    <r>
      <rPr>
        <b/>
        <sz val="10"/>
        <color rgb="FFFF0000"/>
        <rFont val="Calibri"/>
        <family val="2"/>
        <scheme val="minor"/>
      </rPr>
      <t xml:space="preserve">50 Points.  </t>
    </r>
  </si>
  <si>
    <r>
      <t xml:space="preserve">SECTION 2:  Data Quality - 15 Points.  Determined by the percentage of data errors based on the numbers under </t>
    </r>
    <r>
      <rPr>
        <b/>
        <u/>
        <sz val="10"/>
        <color theme="1"/>
        <rFont val="Calibri"/>
        <family val="2"/>
        <scheme val="minor"/>
      </rPr>
      <t>General Data Information</t>
    </r>
    <r>
      <rPr>
        <b/>
        <sz val="10"/>
        <color theme="1"/>
        <rFont val="Calibri"/>
        <family val="2"/>
        <scheme val="minor"/>
      </rPr>
      <t>.</t>
    </r>
  </si>
  <si>
    <r>
      <t xml:space="preserve">1. Do Not Collect Data Error Counts (APR 6a - column 2-3 totals only) </t>
    </r>
    <r>
      <rPr>
        <sz val="10"/>
        <color rgb="FFFF0000"/>
        <rFont val="Calibri"/>
        <family val="2"/>
        <scheme val="minor"/>
      </rPr>
      <t>*Follow renewal instructions carefully.</t>
    </r>
  </si>
  <si>
    <r>
      <t xml:space="preserve">SECTION 3:  Grant Funds - 10 Points   </t>
    </r>
    <r>
      <rPr>
        <sz val="10"/>
        <color rgb="FFFF0000"/>
        <rFont val="Calibri"/>
        <family val="2"/>
        <scheme val="minor"/>
      </rPr>
      <t>Amount Awarded vs Amount Spent</t>
    </r>
  </si>
  <si>
    <r>
      <t xml:space="preserve">1. Current Amount </t>
    </r>
    <r>
      <rPr>
        <u/>
        <sz val="10"/>
        <color rgb="FFFF0000"/>
        <rFont val="Calibri"/>
        <family val="2"/>
        <scheme val="minor"/>
      </rPr>
      <t>Awarded</t>
    </r>
    <r>
      <rPr>
        <sz val="10"/>
        <color rgb="FF000000"/>
        <rFont val="Calibri"/>
        <family val="2"/>
        <scheme val="minor"/>
      </rPr>
      <t xml:space="preserve">  For documentation only.  Not scored.  =====&gt;</t>
    </r>
  </si>
  <si>
    <r>
      <t xml:space="preserve">2. Current Amount </t>
    </r>
    <r>
      <rPr>
        <u/>
        <sz val="10"/>
        <color rgb="FFFF0000"/>
        <rFont val="Calibri"/>
        <family val="2"/>
        <scheme val="minor"/>
      </rPr>
      <t>Spent</t>
    </r>
    <r>
      <rPr>
        <sz val="10"/>
        <color rgb="FF000000"/>
        <rFont val="Calibri"/>
        <family val="2"/>
        <scheme val="minor"/>
      </rPr>
      <t>.  For documentation only.  Not scored.  =======&gt;</t>
    </r>
  </si>
  <si>
    <r>
      <t xml:space="preserve">3. Full Year Close Out:  Grant Funds </t>
    </r>
    <r>
      <rPr>
        <u/>
        <sz val="10"/>
        <color rgb="FFFF0000"/>
        <rFont val="Calibri"/>
        <family val="2"/>
        <scheme val="minor"/>
      </rPr>
      <t>Awarded:</t>
    </r>
    <r>
      <rPr>
        <sz val="10"/>
        <color rgb="FF000000"/>
        <rFont val="Calibri"/>
        <family val="2"/>
        <scheme val="minor"/>
      </rPr>
      <t xml:space="preserve"> (eLOCCS)  </t>
    </r>
    <r>
      <rPr>
        <i/>
        <sz val="10"/>
        <color rgb="FFFF0000"/>
        <rFont val="Calibri"/>
        <family val="2"/>
        <scheme val="minor"/>
      </rPr>
      <t xml:space="preserve"> </t>
    </r>
    <r>
      <rPr>
        <sz val="10"/>
        <color rgb="FF000000"/>
        <rFont val="Calibri"/>
        <family val="2"/>
        <scheme val="minor"/>
      </rPr>
      <t>=============&gt;</t>
    </r>
  </si>
  <si>
    <r>
      <t xml:space="preserve">4. Full Year Close Out:  Grant Funds </t>
    </r>
    <r>
      <rPr>
        <u/>
        <sz val="10"/>
        <color rgb="FFFF0000"/>
        <rFont val="Calibri"/>
        <family val="2"/>
        <scheme val="minor"/>
      </rPr>
      <t>Spent</t>
    </r>
    <r>
      <rPr>
        <sz val="10"/>
        <color rgb="FF000000"/>
        <rFont val="Calibri"/>
        <family val="2"/>
        <scheme val="minor"/>
      </rPr>
      <t xml:space="preserve">:  (eLOCCS)  </t>
    </r>
    <r>
      <rPr>
        <i/>
        <sz val="10"/>
        <color rgb="FFFF0000"/>
        <rFont val="Calibri"/>
        <family val="2"/>
        <scheme val="minor"/>
      </rPr>
      <t xml:space="preserve"> </t>
    </r>
    <r>
      <rPr>
        <sz val="10"/>
        <color rgb="FF000000"/>
        <rFont val="Calibri"/>
        <family val="2"/>
        <scheme val="minor"/>
      </rPr>
      <t>================&gt;</t>
    </r>
  </si>
  <si>
    <r>
      <t xml:space="preserve">Total Percentage - </t>
    </r>
    <r>
      <rPr>
        <b/>
        <i/>
        <sz val="10"/>
        <color rgb="FF000000"/>
        <rFont val="Calibri"/>
        <family val="2"/>
        <scheme val="minor"/>
      </rPr>
      <t>automatically calculated.</t>
    </r>
  </si>
  <si>
    <r>
      <t xml:space="preserve">NOTE:  You may have special considerations that allow additions to this total count for exits to permanent destinations.  If so, go ahead and enter the </t>
    </r>
    <r>
      <rPr>
        <u/>
        <sz val="10"/>
        <color rgb="FFFF0000"/>
        <rFont val="Calibri"/>
        <family val="2"/>
        <scheme val="minor"/>
      </rPr>
      <t>actual</t>
    </r>
    <r>
      <rPr>
        <sz val="10"/>
        <color rgb="FFFF0000"/>
        <rFont val="Calibri"/>
        <family val="2"/>
        <scheme val="minor"/>
      </rPr>
      <t xml:space="preserve"> number reported in the APR here.  You will have the opportunity to add to this count and provide an explanation on the scoring sheet in Section 5a, Q4.  An example is if a participant is now deceased.</t>
    </r>
  </si>
  <si>
    <r>
      <t xml:space="preserve">2. Target Number of Participants </t>
    </r>
    <r>
      <rPr>
        <u/>
        <sz val="10"/>
        <color rgb="FFFF0000"/>
        <rFont val="Calibri"/>
        <family val="2"/>
        <scheme val="minor"/>
      </rPr>
      <t>in Application</t>
    </r>
  </si>
  <si>
    <r>
      <t xml:space="preserve">3.  Number of Participants </t>
    </r>
    <r>
      <rPr>
        <u/>
        <sz val="10"/>
        <color rgb="FFFF0000"/>
        <rFont val="Calibri"/>
        <family val="2"/>
        <scheme val="minor"/>
      </rPr>
      <t>Served</t>
    </r>
  </si>
  <si>
    <r>
      <t xml:space="preserve">4. Target Number of Households </t>
    </r>
    <r>
      <rPr>
        <u/>
        <sz val="10"/>
        <color rgb="FFFF0000"/>
        <rFont val="Calibri"/>
        <family val="2"/>
        <scheme val="minor"/>
      </rPr>
      <t>in Application</t>
    </r>
  </si>
  <si>
    <r>
      <t xml:space="preserve">5.  Number of Households </t>
    </r>
    <r>
      <rPr>
        <u/>
        <sz val="10"/>
        <color rgb="FFFF0000"/>
        <rFont val="Calibri"/>
        <family val="2"/>
        <scheme val="minor"/>
      </rPr>
      <t>Served</t>
    </r>
  </si>
  <si>
    <r>
      <t xml:space="preserve">6. Target Number of Participants </t>
    </r>
    <r>
      <rPr>
        <u/>
        <sz val="10"/>
        <color rgb="FFFF0000"/>
        <rFont val="Calibri"/>
        <family val="2"/>
        <scheme val="minor"/>
      </rPr>
      <t>in Application (Bed counts)</t>
    </r>
    <r>
      <rPr>
        <b/>
        <u/>
        <sz val="10"/>
        <color rgb="FFFF0000"/>
        <rFont val="Calibri"/>
        <family val="2"/>
        <scheme val="minor"/>
      </rPr>
      <t xml:space="preserve"> </t>
    </r>
  </si>
  <si>
    <r>
      <t xml:space="preserve">7.  Number of Participants </t>
    </r>
    <r>
      <rPr>
        <u/>
        <sz val="10"/>
        <color rgb="FFFF0000"/>
        <rFont val="Calibri"/>
        <family val="2"/>
        <scheme val="minor"/>
      </rPr>
      <t>Served</t>
    </r>
    <r>
      <rPr>
        <sz val="10"/>
        <color theme="1"/>
        <rFont val="Calibri"/>
        <family val="2"/>
        <scheme val="minor"/>
      </rPr>
      <t xml:space="preserve"> (Bed counts)</t>
    </r>
  </si>
  <si>
    <r>
      <t xml:space="preserve">8. Increased </t>
    </r>
    <r>
      <rPr>
        <u/>
        <sz val="10"/>
        <color theme="1"/>
        <rFont val="Calibri"/>
        <family val="2"/>
        <scheme val="minor"/>
      </rPr>
      <t>earned income</t>
    </r>
    <r>
      <rPr>
        <sz val="10"/>
        <color theme="1"/>
        <rFont val="Calibri"/>
        <family val="2"/>
        <scheme val="minor"/>
      </rPr>
      <t xml:space="preserve">:  Percentage of adults </t>
    </r>
    <r>
      <rPr>
        <u/>
        <sz val="10"/>
        <color rgb="FFFF0000"/>
        <rFont val="Calibri"/>
        <family val="2"/>
        <scheme val="minor"/>
      </rPr>
      <t>stayers.</t>
    </r>
    <r>
      <rPr>
        <sz val="10"/>
        <rFont val="Calibri"/>
        <family val="2"/>
        <scheme val="minor"/>
      </rPr>
      <t xml:space="preserve"> (APR 19a1)</t>
    </r>
  </si>
  <si>
    <r>
      <t xml:space="preserve">9.  Increased </t>
    </r>
    <r>
      <rPr>
        <u/>
        <sz val="10"/>
        <color theme="1"/>
        <rFont val="Calibri"/>
        <family val="2"/>
        <scheme val="minor"/>
      </rPr>
      <t>earned income</t>
    </r>
    <r>
      <rPr>
        <sz val="10"/>
        <color theme="1"/>
        <rFont val="Calibri"/>
        <family val="2"/>
        <scheme val="minor"/>
      </rPr>
      <t xml:space="preserve">:  Percentage of adults </t>
    </r>
    <r>
      <rPr>
        <u/>
        <sz val="10"/>
        <color rgb="FFFF0000"/>
        <rFont val="Calibri"/>
        <family val="2"/>
        <scheme val="minor"/>
      </rPr>
      <t>leavers.</t>
    </r>
    <r>
      <rPr>
        <sz val="10"/>
        <color theme="1"/>
        <rFont val="Calibri"/>
        <family val="2"/>
        <scheme val="minor"/>
      </rPr>
      <t xml:space="preserve"> (APR 19a2)</t>
    </r>
  </si>
  <si>
    <r>
      <t xml:space="preserve">10. Increased </t>
    </r>
    <r>
      <rPr>
        <u/>
        <sz val="10"/>
        <color theme="1"/>
        <rFont val="Calibri"/>
        <family val="2"/>
        <scheme val="minor"/>
      </rPr>
      <t>non-employment cash income</t>
    </r>
    <r>
      <rPr>
        <sz val="10"/>
        <color theme="1"/>
        <rFont val="Calibri"/>
        <family val="2"/>
        <scheme val="minor"/>
      </rPr>
      <t xml:space="preserve">:  Percentage of adults </t>
    </r>
    <r>
      <rPr>
        <u/>
        <sz val="10"/>
        <color rgb="FFFF0000"/>
        <rFont val="Calibri"/>
        <family val="2"/>
        <scheme val="minor"/>
      </rPr>
      <t>stayers.</t>
    </r>
    <r>
      <rPr>
        <sz val="10"/>
        <color theme="1"/>
        <rFont val="Calibri"/>
        <family val="2"/>
        <scheme val="minor"/>
      </rPr>
      <t xml:space="preserve"> (APR 19a1)</t>
    </r>
  </si>
  <si>
    <r>
      <t xml:space="preserve">11.  Increased </t>
    </r>
    <r>
      <rPr>
        <u/>
        <sz val="10"/>
        <color theme="1"/>
        <rFont val="Calibri"/>
        <family val="2"/>
        <scheme val="minor"/>
      </rPr>
      <t>non-employment cash income</t>
    </r>
    <r>
      <rPr>
        <sz val="10"/>
        <color theme="1"/>
        <rFont val="Calibri"/>
        <family val="2"/>
        <scheme val="minor"/>
      </rPr>
      <t xml:space="preserve">:  Percentage of adults </t>
    </r>
    <r>
      <rPr>
        <u/>
        <sz val="10"/>
        <color rgb="FFFF0000"/>
        <rFont val="Calibri"/>
        <family val="2"/>
        <scheme val="minor"/>
      </rPr>
      <t>leavers</t>
    </r>
    <r>
      <rPr>
        <sz val="10"/>
        <color theme="1"/>
        <rFont val="Calibri"/>
        <family val="2"/>
        <scheme val="minor"/>
      </rPr>
      <t>.  (APR 19a2)</t>
    </r>
  </si>
  <si>
    <r>
      <rPr>
        <b/>
        <u/>
        <sz val="10"/>
        <color theme="1"/>
        <rFont val="Calibri"/>
        <family val="2"/>
        <scheme val="minor"/>
      </rPr>
      <t xml:space="preserve">12. PSH Only.  </t>
    </r>
    <r>
      <rPr>
        <sz val="10"/>
        <color theme="1"/>
        <rFont val="Calibri"/>
        <family val="2"/>
        <scheme val="minor"/>
      </rPr>
      <t xml:space="preserve">APR 23 - Only to Permanent Destinations (top section).  </t>
    </r>
  </si>
  <si>
    <r>
      <rPr>
        <b/>
        <u/>
        <sz val="10"/>
        <color theme="1"/>
        <rFont val="Calibri"/>
        <family val="2"/>
        <scheme val="minor"/>
      </rPr>
      <t>13.  RRH Only</t>
    </r>
    <r>
      <rPr>
        <sz val="10"/>
        <color theme="1"/>
        <rFont val="Calibri"/>
        <family val="2"/>
        <scheme val="minor"/>
      </rPr>
      <t xml:space="preserve">   % Total Exit to Positive Dest.  Use 23C - total % (last line)</t>
    </r>
  </si>
  <si>
    <r>
      <t xml:space="preserve">1. Chronically Homeless. </t>
    </r>
    <r>
      <rPr>
        <i/>
        <sz val="10"/>
        <color theme="1"/>
        <rFont val="Calibri"/>
        <family val="2"/>
        <scheme val="minor"/>
      </rPr>
      <t xml:space="preserve"> Populated from earlier response.</t>
    </r>
  </si>
  <si>
    <r>
      <t xml:space="preserve">3. Families (HHs) with Children.  </t>
    </r>
    <r>
      <rPr>
        <i/>
        <sz val="10"/>
        <color theme="1"/>
        <rFont val="Calibri"/>
        <family val="2"/>
        <scheme val="minor"/>
      </rPr>
      <t>Populated from earlier response.</t>
    </r>
  </si>
  <si>
    <r>
      <t xml:space="preserve">APR 6a:  </t>
    </r>
    <r>
      <rPr>
        <i/>
        <sz val="10"/>
        <color rgb="FFFF0000"/>
        <rFont val="Calibri"/>
        <family val="2"/>
        <scheme val="minor"/>
      </rPr>
      <t>Using DQ instructions.</t>
    </r>
  </si>
  <si>
    <r>
      <t xml:space="preserve">APR 6b:  Total Error Count </t>
    </r>
    <r>
      <rPr>
        <i/>
        <sz val="10"/>
        <color theme="1"/>
        <rFont val="Calibri"/>
        <family val="2"/>
        <scheme val="minor"/>
      </rPr>
      <t>(manually count)</t>
    </r>
  </si>
  <si>
    <r>
      <t>APR 6c:  Total Error Count</t>
    </r>
    <r>
      <rPr>
        <i/>
        <sz val="10"/>
        <color theme="1"/>
        <rFont val="Calibri"/>
        <family val="2"/>
        <scheme val="minor"/>
      </rPr>
      <t xml:space="preserve"> (manually count)</t>
    </r>
  </si>
  <si>
    <r>
      <t xml:space="preserve">APR 23 - </t>
    </r>
    <r>
      <rPr>
        <b/>
        <u/>
        <sz val="10"/>
        <rFont val="Calibri"/>
        <family val="2"/>
      </rPr>
      <t>Only</t>
    </r>
    <r>
      <rPr>
        <sz val="10"/>
        <rFont val="Calibri"/>
        <family val="2"/>
      </rPr>
      <t xml:space="preserve"> to Permanent Destinations (top section).  </t>
    </r>
    <r>
      <rPr>
        <b/>
        <u/>
        <sz val="10"/>
        <color rgb="FFFF0000"/>
        <rFont val="Calibri"/>
        <family val="2"/>
      </rPr>
      <t>NOTE</t>
    </r>
    <r>
      <rPr>
        <sz val="10"/>
        <color rgb="FFFF0000"/>
        <rFont val="Calibri"/>
        <family val="2"/>
      </rPr>
      <t xml:space="preserve">:  You may have special considerations that allow additions to this count, such as a death.  If so, take the total leavers from the application (Section 5, Q1) and add to the count in the yellow box.  Then provide an explanation in the </t>
    </r>
    <r>
      <rPr>
        <b/>
        <u/>
        <sz val="10"/>
        <color rgb="FF0070C0"/>
        <rFont val="Calibri"/>
        <family val="2"/>
      </rPr>
      <t>blue box</t>
    </r>
    <r>
      <rPr>
        <sz val="10"/>
        <color rgb="FFFF0000"/>
        <rFont val="Calibri"/>
        <family val="2"/>
      </rPr>
      <t xml:space="preserve"> at the right.</t>
    </r>
  </si>
  <si>
    <r>
      <t xml:space="preserve">Use 23C - total % </t>
    </r>
    <r>
      <rPr>
        <i/>
        <sz val="10"/>
        <rFont val="Calibri"/>
        <family val="2"/>
        <scheme val="minor"/>
      </rPr>
      <t>(last line)</t>
    </r>
  </si>
  <si>
    <r>
      <t xml:space="preserve">3. </t>
    </r>
    <r>
      <rPr>
        <b/>
        <u/>
        <sz val="10"/>
        <color theme="1"/>
        <rFont val="Calibri"/>
        <family val="2"/>
        <scheme val="minor"/>
      </rPr>
      <t>Previous Year</t>
    </r>
    <r>
      <rPr>
        <sz val="10"/>
        <color theme="1"/>
        <rFont val="Calibri"/>
        <family val="2"/>
        <scheme val="minor"/>
      </rPr>
      <t xml:space="preserve"> Grant Funds Awarded:  Amount</t>
    </r>
  </si>
  <si>
    <r>
      <t xml:space="preserve">4. </t>
    </r>
    <r>
      <rPr>
        <b/>
        <u/>
        <sz val="10"/>
        <color theme="1"/>
        <rFont val="Calibri"/>
        <family val="2"/>
        <scheme val="minor"/>
      </rPr>
      <t>Previous Year</t>
    </r>
    <r>
      <rPr>
        <sz val="10"/>
        <color theme="1"/>
        <rFont val="Calibri"/>
        <family val="2"/>
        <scheme val="minor"/>
      </rPr>
      <t xml:space="preserve"> Grant Funds Spent:  Amount</t>
    </r>
  </si>
  <si>
    <r>
      <t xml:space="preserve">APR 8b </t>
    </r>
    <r>
      <rPr>
        <b/>
        <i/>
        <sz val="9"/>
        <color rgb="FFFF0000"/>
        <rFont val="Calibri"/>
        <family val="2"/>
        <scheme val="minor"/>
      </rPr>
      <t xml:space="preserve"> - Note, if Section 5a, 4 has a special consideration, use the dropdown in </t>
    </r>
    <r>
      <rPr>
        <b/>
        <i/>
        <sz val="9"/>
        <color theme="4"/>
        <rFont val="Calibri"/>
        <family val="2"/>
        <scheme val="minor"/>
      </rPr>
      <t>blue</t>
    </r>
    <r>
      <rPr>
        <b/>
        <i/>
        <sz val="9"/>
        <color rgb="FFFF0000"/>
        <rFont val="Calibri"/>
        <family val="2"/>
        <scheme val="minor"/>
      </rPr>
      <t xml:space="preserve"> nothing this.</t>
    </r>
  </si>
  <si>
    <r>
      <t xml:space="preserve">APR7b </t>
    </r>
    <r>
      <rPr>
        <b/>
        <i/>
        <sz val="9"/>
        <color rgb="FFFF0000"/>
        <rFont val="Calibri"/>
        <family val="2"/>
        <scheme val="minor"/>
      </rPr>
      <t xml:space="preserve"> - Note, if Section 5a, 4 has a special consideration, use the dropdown in </t>
    </r>
    <r>
      <rPr>
        <b/>
        <i/>
        <sz val="9"/>
        <color theme="4"/>
        <rFont val="Calibri"/>
        <family val="2"/>
        <scheme val="minor"/>
      </rPr>
      <t>blue</t>
    </r>
    <r>
      <rPr>
        <b/>
        <i/>
        <sz val="9"/>
        <color rgb="FFFF0000"/>
        <rFont val="Calibri"/>
        <family val="2"/>
        <scheme val="minor"/>
      </rPr>
      <t xml:space="preserve"> nothing this.</t>
    </r>
  </si>
  <si>
    <r>
      <t xml:space="preserve">APR 8a W/CHILDREN-ADULTS </t>
    </r>
    <r>
      <rPr>
        <i/>
        <sz val="9"/>
        <color theme="1"/>
        <rFont val="Calibri"/>
        <family val="2"/>
        <scheme val="minor"/>
      </rPr>
      <t>(column 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</si>
</sst>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164" formatCode="&quot;$&quot;#,##0.00"/>
    <numFmt numFmtId="165" formatCode="0.000%"/>
    <numFmt numFmtId="166" formatCode="0.0000"/>
    <numFmt numFmtId="167" formatCode="0.0%"/>
  </numFmts>
  <fonts count="49" x14ac:knownFonts="1">
    <font>
      <sz val="11"/>
      <color theme="1"/>
      <name val="Calibri"/>
      <family val="2"/>
      <scheme val="minor"/>
    </font>
    <font>
      <sz val="11"/>
      <color theme="1"/>
      <name val="Calibri"/>
      <family val="2"/>
      <scheme val="minor"/>
    </font>
    <font>
      <b/>
      <sz val="10"/>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
      <b/>
      <sz val="10"/>
      <name val="Calibri"/>
      <family val="2"/>
      <scheme val="minor"/>
    </font>
    <font>
      <sz val="10"/>
      <color rgb="FFFF0000"/>
      <name val="Calibri"/>
      <family val="2"/>
      <scheme val="minor"/>
    </font>
    <font>
      <sz val="10"/>
      <name val="Calibri"/>
      <family val="2"/>
      <scheme val="minor"/>
    </font>
    <font>
      <b/>
      <sz val="10"/>
      <color theme="5" tint="-0.499984740745262"/>
      <name val="Calibri"/>
      <family val="2"/>
      <scheme val="minor"/>
    </font>
    <font>
      <b/>
      <u/>
      <sz val="10"/>
      <color theme="1"/>
      <name val="Calibri"/>
      <family val="2"/>
      <scheme val="minor"/>
    </font>
    <font>
      <b/>
      <sz val="10"/>
      <color rgb="FFC00000"/>
      <name val="Calibri"/>
      <family val="2"/>
      <scheme val="minor"/>
    </font>
    <font>
      <sz val="10"/>
      <color rgb="FF000000"/>
      <name val="Calibri"/>
      <family val="2"/>
    </font>
    <font>
      <sz val="10"/>
      <color theme="1"/>
      <name val="Calibri"/>
      <family val="2"/>
    </font>
    <font>
      <sz val="10"/>
      <color indexed="8"/>
      <name val="Calibri"/>
      <family val="2"/>
      <scheme val="minor"/>
    </font>
    <font>
      <sz val="10"/>
      <color theme="5" tint="-0.499984740745262"/>
      <name val="Calibri"/>
      <family val="2"/>
      <scheme val="minor"/>
    </font>
    <font>
      <b/>
      <sz val="10"/>
      <color rgb="FFFF0000"/>
      <name val="Calibri"/>
      <family val="2"/>
      <scheme val="minor"/>
    </font>
    <font>
      <sz val="10"/>
      <color theme="4"/>
      <name val="Calibri"/>
      <family val="2"/>
      <scheme val="minor"/>
    </font>
    <font>
      <b/>
      <sz val="10"/>
      <color theme="2"/>
      <name val="Calibri"/>
      <family val="2"/>
      <scheme val="minor"/>
    </font>
    <font>
      <sz val="10"/>
      <color rgb="FF00B050"/>
      <name val="Calibri"/>
      <family val="2"/>
      <scheme val="minor"/>
    </font>
    <font>
      <b/>
      <sz val="10"/>
      <color rgb="FF00B050"/>
      <name val="Calibri"/>
      <family val="2"/>
      <scheme val="minor"/>
    </font>
    <font>
      <sz val="10"/>
      <color rgb="FF0070C0"/>
      <name val="Calibri"/>
      <family val="2"/>
      <scheme val="minor"/>
    </font>
    <font>
      <b/>
      <sz val="10"/>
      <color theme="4"/>
      <name val="Calibri"/>
      <family val="2"/>
      <scheme val="minor"/>
    </font>
    <font>
      <sz val="10"/>
      <color theme="9"/>
      <name val="Calibri"/>
      <family val="2"/>
      <scheme val="minor"/>
    </font>
    <font>
      <i/>
      <sz val="10"/>
      <color rgb="FFFF0000"/>
      <name val="Calibri"/>
      <family val="2"/>
      <scheme val="minor"/>
    </font>
    <font>
      <i/>
      <sz val="10"/>
      <color theme="1"/>
      <name val="Calibri"/>
      <family val="2"/>
      <scheme val="minor"/>
    </font>
    <font>
      <b/>
      <u/>
      <sz val="10"/>
      <color theme="8" tint="-0.249977111117893"/>
      <name val="Calibri"/>
      <family val="2"/>
      <scheme val="minor"/>
    </font>
    <font>
      <sz val="10"/>
      <color theme="8" tint="-0.249977111117893"/>
      <name val="Calibri"/>
      <family val="2"/>
      <scheme val="minor"/>
    </font>
    <font>
      <b/>
      <u/>
      <sz val="10"/>
      <name val="Calibri"/>
      <family val="2"/>
      <scheme val="minor"/>
    </font>
    <font>
      <b/>
      <sz val="10"/>
      <color theme="4" tint="-0.249977111117893"/>
      <name val="Calibri"/>
      <family val="2"/>
      <scheme val="minor"/>
    </font>
    <font>
      <b/>
      <i/>
      <sz val="10"/>
      <color rgb="FFFF0000"/>
      <name val="Calibri"/>
      <family val="2"/>
      <scheme val="minor"/>
    </font>
    <font>
      <b/>
      <sz val="10"/>
      <color theme="8" tint="-0.249977111117893"/>
      <name val="Calibri"/>
      <family val="2"/>
      <scheme val="minor"/>
    </font>
    <font>
      <sz val="10"/>
      <color theme="1"/>
      <name val="Times New Roman"/>
      <family val="1"/>
    </font>
    <font>
      <sz val="10"/>
      <color rgb="FFFF0000"/>
      <name val="Times New Roman"/>
      <family val="1"/>
    </font>
    <font>
      <sz val="10"/>
      <color rgb="FF000000"/>
      <name val="Calibri"/>
      <family val="2"/>
      <scheme val="minor"/>
    </font>
    <font>
      <u/>
      <sz val="10"/>
      <color rgb="FFFF0000"/>
      <name val="Calibri"/>
      <family val="2"/>
      <scheme val="minor"/>
    </font>
    <font>
      <b/>
      <sz val="10"/>
      <color rgb="FF000000"/>
      <name val="Calibri"/>
      <family val="2"/>
      <scheme val="minor"/>
    </font>
    <font>
      <b/>
      <i/>
      <sz val="10"/>
      <color rgb="FF000000"/>
      <name val="Calibri"/>
      <family val="2"/>
      <scheme val="minor"/>
    </font>
    <font>
      <b/>
      <u/>
      <sz val="10"/>
      <color rgb="FFFF0000"/>
      <name val="Calibri"/>
      <family val="2"/>
      <scheme val="minor"/>
    </font>
    <font>
      <u/>
      <sz val="10"/>
      <color theme="1"/>
      <name val="Calibri"/>
      <family val="2"/>
      <scheme val="minor"/>
    </font>
    <font>
      <sz val="10"/>
      <name val="Calibri"/>
      <family val="2"/>
    </font>
    <font>
      <b/>
      <u/>
      <sz val="10"/>
      <name val="Calibri"/>
      <family val="2"/>
    </font>
    <font>
      <b/>
      <u/>
      <sz val="10"/>
      <color rgb="FFFF0000"/>
      <name val="Calibri"/>
      <family val="2"/>
    </font>
    <font>
      <sz val="10"/>
      <color rgb="FFFF0000"/>
      <name val="Calibri"/>
      <family val="2"/>
    </font>
    <font>
      <b/>
      <u/>
      <sz val="10"/>
      <color rgb="FF0070C0"/>
      <name val="Calibri"/>
      <family val="2"/>
    </font>
    <font>
      <i/>
      <sz val="10"/>
      <name val="Calibri"/>
      <family val="2"/>
      <scheme val="minor"/>
    </font>
    <font>
      <b/>
      <i/>
      <sz val="9"/>
      <color rgb="FFFF0000"/>
      <name val="Calibri"/>
      <family val="2"/>
      <scheme val="minor"/>
    </font>
    <font>
      <b/>
      <i/>
      <sz val="9"/>
      <color theme="4"/>
      <name val="Calibri"/>
      <family val="2"/>
      <scheme val="minor"/>
    </font>
    <font>
      <i/>
      <sz val="9"/>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CF3"/>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indexed="9"/>
        <bgColor indexed="9"/>
      </patternFill>
    </fill>
    <fill>
      <patternFill patternType="solid">
        <fgColor rgb="FFFFFF00"/>
        <bgColor indexed="64"/>
      </patternFill>
    </fill>
    <fill>
      <patternFill patternType="solid">
        <fgColor theme="9"/>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CC"/>
        <bgColor indexed="64"/>
      </patternFill>
    </fill>
  </fills>
  <borders count="92">
    <border>
      <left/>
      <right/>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bottom style="hair">
        <color auto="1"/>
      </bottom>
      <diagonal/>
    </border>
    <border>
      <left/>
      <right/>
      <top style="medium">
        <color indexed="64"/>
      </top>
      <bottom style="medium">
        <color indexed="64"/>
      </bottom>
      <diagonal/>
    </border>
    <border>
      <left style="hair">
        <color auto="1"/>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bottom style="medium">
        <color indexed="64"/>
      </bottom>
      <diagonal/>
    </border>
    <border>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style="hair">
        <color auto="1"/>
      </left>
      <right style="medium">
        <color indexed="64"/>
      </right>
      <top style="hair">
        <color auto="1"/>
      </top>
      <bottom style="hair">
        <color auto="1"/>
      </bottom>
      <diagonal/>
    </border>
    <border>
      <left style="hair">
        <color auto="1"/>
      </left>
      <right style="medium">
        <color indexed="64"/>
      </right>
      <top style="hair">
        <color auto="1"/>
      </top>
      <bottom style="medium">
        <color indexed="64"/>
      </bottom>
      <diagonal/>
    </border>
    <border>
      <left style="medium">
        <color indexed="64"/>
      </left>
      <right style="hair">
        <color auto="1"/>
      </right>
      <top style="medium">
        <color indexed="64"/>
      </top>
      <bottom style="hair">
        <color auto="1"/>
      </bottom>
      <diagonal/>
    </border>
    <border>
      <left style="hair">
        <color auto="1"/>
      </left>
      <right style="hair">
        <color auto="1"/>
      </right>
      <top/>
      <bottom style="hair">
        <color auto="1"/>
      </bottom>
      <diagonal/>
    </border>
    <border>
      <left/>
      <right/>
      <top style="hair">
        <color auto="1"/>
      </top>
      <bottom style="medium">
        <color indexed="64"/>
      </bottom>
      <diagonal/>
    </border>
    <border>
      <left style="medium">
        <color indexed="64"/>
      </left>
      <right/>
      <top style="hair">
        <color auto="1"/>
      </top>
      <bottom style="medium">
        <color indexed="64"/>
      </bottom>
      <diagonal/>
    </border>
    <border>
      <left/>
      <right style="hair">
        <color auto="1"/>
      </right>
      <top style="hair">
        <color auto="1"/>
      </top>
      <bottom style="medium">
        <color indexed="64"/>
      </bottom>
      <diagonal/>
    </border>
    <border>
      <left/>
      <right/>
      <top style="medium">
        <color indexed="64"/>
      </top>
      <bottom/>
      <diagonal/>
    </border>
    <border>
      <left style="hair">
        <color auto="1"/>
      </left>
      <right style="hair">
        <color auto="1"/>
      </right>
      <top style="hair">
        <color auto="1"/>
      </top>
      <bottom/>
      <diagonal/>
    </border>
    <border>
      <left style="hair">
        <color auto="1"/>
      </left>
      <right style="medium">
        <color indexed="64"/>
      </right>
      <top style="hair">
        <color auto="1"/>
      </top>
      <bottom/>
      <diagonal/>
    </border>
    <border>
      <left style="hair">
        <color auto="1"/>
      </left>
      <right/>
      <top style="hair">
        <color auto="1"/>
      </top>
      <bottom style="hair">
        <color auto="1"/>
      </bottom>
      <diagonal/>
    </border>
    <border>
      <left/>
      <right style="medium">
        <color indexed="64"/>
      </right>
      <top style="thin">
        <color auto="1"/>
      </top>
      <bottom style="thin">
        <color auto="1"/>
      </bottom>
      <diagonal/>
    </border>
    <border>
      <left style="hair">
        <color auto="1"/>
      </left>
      <right style="medium">
        <color indexed="64"/>
      </right>
      <top/>
      <bottom style="hair">
        <color auto="1"/>
      </bottom>
      <diagonal/>
    </border>
    <border>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right/>
      <top style="hair">
        <color auto="1"/>
      </top>
      <bottom/>
      <diagonal/>
    </border>
    <border>
      <left style="thin">
        <color indexed="64"/>
      </left>
      <right/>
      <top/>
      <bottom style="thin">
        <color indexed="64"/>
      </bottom>
      <diagonal/>
    </border>
    <border>
      <left style="medium">
        <color indexed="64"/>
      </left>
      <right style="hair">
        <color auto="1"/>
      </right>
      <top/>
      <bottom style="medium">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hair">
        <color auto="1"/>
      </top>
      <bottom/>
      <diagonal/>
    </border>
    <border>
      <left style="hair">
        <color auto="1"/>
      </left>
      <right style="thin">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right style="medium">
        <color auto="1"/>
      </right>
      <top style="medium">
        <color indexed="64"/>
      </top>
      <bottom style="thin">
        <color indexed="64"/>
      </bottom>
      <diagonal/>
    </border>
    <border>
      <left style="medium">
        <color indexed="64"/>
      </left>
      <right/>
      <top/>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style="hair">
        <color auto="1"/>
      </bottom>
      <diagonal/>
    </border>
    <border>
      <left/>
      <right style="medium">
        <color indexed="64"/>
      </right>
      <top/>
      <bottom style="hair">
        <color auto="1"/>
      </bottom>
      <diagonal/>
    </border>
    <border>
      <left style="medium">
        <color indexed="64"/>
      </left>
      <right/>
      <top/>
      <bottom style="thin">
        <color indexed="64"/>
      </bottom>
      <diagonal/>
    </border>
    <border>
      <left/>
      <right style="medium">
        <color indexed="64"/>
      </right>
      <top/>
      <bottom style="medium">
        <color indexed="64"/>
      </bottom>
      <diagonal/>
    </border>
    <border>
      <left style="hair">
        <color auto="1"/>
      </left>
      <right/>
      <top/>
      <bottom style="hair">
        <color auto="1"/>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auto="1"/>
      </right>
      <top/>
      <bottom style="hair">
        <color auto="1"/>
      </bottom>
      <diagonal/>
    </border>
    <border>
      <left/>
      <right style="hair">
        <color auto="1"/>
      </right>
      <top/>
      <bottom style="hair">
        <color auto="1"/>
      </bottom>
      <diagonal/>
    </border>
    <border>
      <left style="hair">
        <color auto="1"/>
      </left>
      <right/>
      <top style="medium">
        <color indexed="64"/>
      </top>
      <bottom style="medium">
        <color indexed="64"/>
      </bottom>
      <diagonal/>
    </border>
    <border>
      <left style="hair">
        <color auto="1"/>
      </left>
      <right style="thin">
        <color auto="1"/>
      </right>
      <top style="medium">
        <color indexed="64"/>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medium">
        <color indexed="64"/>
      </bottom>
      <diagonal/>
    </border>
  </borders>
  <cellStyleXfs count="2">
    <xf numFmtId="0" fontId="0" fillId="0" borderId="0"/>
    <xf numFmtId="44" fontId="1" fillId="0" borderId="0" applyFont="0" applyFill="0" applyBorder="0" applyAlignment="0" applyProtection="0"/>
  </cellStyleXfs>
  <cellXfs count="570">
    <xf numFmtId="0" fontId="0" fillId="0" borderId="0" xfId="0"/>
    <xf numFmtId="0" fontId="2" fillId="7" borderId="19" xfId="0" applyFont="1" applyFill="1" applyBorder="1" applyAlignment="1">
      <alignment vertical="top" wrapText="1"/>
    </xf>
    <xf numFmtId="0" fontId="2" fillId="7" borderId="20" xfId="0" applyFont="1" applyFill="1" applyBorder="1" applyAlignment="1">
      <alignment vertical="top" wrapText="1"/>
    </xf>
    <xf numFmtId="0" fontId="2" fillId="4" borderId="22" xfId="0" applyFont="1" applyFill="1" applyBorder="1" applyAlignment="1">
      <alignment vertical="top" wrapText="1"/>
    </xf>
    <xf numFmtId="0" fontId="2" fillId="2" borderId="1" xfId="0" applyFont="1" applyFill="1" applyBorder="1" applyAlignment="1">
      <alignment horizontal="left" vertical="top"/>
    </xf>
    <xf numFmtId="0" fontId="2" fillId="4" borderId="23" xfId="0" applyFont="1" applyFill="1" applyBorder="1" applyAlignment="1">
      <alignment vertical="top" wrapText="1"/>
    </xf>
    <xf numFmtId="0" fontId="2" fillId="7" borderId="28" xfId="0" applyFont="1" applyFill="1" applyBorder="1" applyAlignment="1">
      <alignment horizontal="left" vertical="top"/>
    </xf>
    <xf numFmtId="0" fontId="2" fillId="7" borderId="28" xfId="0" applyFont="1" applyFill="1" applyBorder="1" applyAlignment="1">
      <alignment horizontal="left" vertical="top" wrapText="1"/>
    </xf>
    <xf numFmtId="2" fontId="2" fillId="7" borderId="29" xfId="0" applyNumberFormat="1" applyFont="1" applyFill="1" applyBorder="1" applyAlignment="1">
      <alignment horizontal="left" vertical="top"/>
    </xf>
    <xf numFmtId="0" fontId="2" fillId="0" borderId="30" xfId="0" applyFont="1" applyBorder="1" applyAlignment="1">
      <alignment vertical="top" wrapText="1"/>
    </xf>
    <xf numFmtId="0" fontId="2" fillId="2" borderId="31" xfId="0" applyFont="1" applyFill="1" applyBorder="1" applyAlignment="1">
      <alignment horizontal="left" vertical="top" wrapText="1"/>
    </xf>
    <xf numFmtId="0" fontId="2" fillId="2" borderId="31" xfId="0" applyFont="1" applyFill="1" applyBorder="1" applyAlignment="1">
      <alignment horizontal="right" vertical="top" wrapText="1"/>
    </xf>
    <xf numFmtId="0" fontId="2" fillId="2" borderId="31" xfId="0" applyFont="1" applyFill="1" applyBorder="1" applyAlignment="1">
      <alignment horizontal="left" vertical="top"/>
    </xf>
    <xf numFmtId="0" fontId="2" fillId="4" borderId="22" xfId="0" applyFont="1" applyFill="1" applyBorder="1" applyAlignment="1">
      <alignment horizontal="left" vertical="top" wrapText="1"/>
    </xf>
    <xf numFmtId="0" fontId="2" fillId="4" borderId="1" xfId="0" applyFont="1" applyFill="1" applyBorder="1" applyAlignment="1">
      <alignment horizontal="left" vertical="top"/>
    </xf>
    <xf numFmtId="0" fontId="2" fillId="4" borderId="1" xfId="0" applyFont="1" applyFill="1" applyBorder="1" applyAlignment="1">
      <alignment horizontal="left" vertical="top" wrapText="1"/>
    </xf>
    <xf numFmtId="2" fontId="2" fillId="4" borderId="33" xfId="0" applyNumberFormat="1" applyFont="1" applyFill="1" applyBorder="1" applyAlignment="1">
      <alignment horizontal="left" vertical="top"/>
    </xf>
    <xf numFmtId="0" fontId="4" fillId="0" borderId="22" xfId="0" applyFont="1" applyBorder="1" applyAlignment="1">
      <alignment vertical="top" wrapText="1"/>
    </xf>
    <xf numFmtId="0" fontId="4" fillId="3" borderId="1" xfId="0" applyFont="1" applyFill="1" applyBorder="1" applyAlignment="1">
      <alignment horizontal="left" vertical="top"/>
    </xf>
    <xf numFmtId="2" fontId="4" fillId="0" borderId="33" xfId="0" applyNumberFormat="1" applyFont="1" applyBorder="1" applyAlignment="1">
      <alignment horizontal="left" vertical="top"/>
    </xf>
    <xf numFmtId="0" fontId="4" fillId="2" borderId="22" xfId="0" applyFont="1" applyFill="1" applyBorder="1" applyAlignment="1">
      <alignment horizontal="left" vertical="top"/>
    </xf>
    <xf numFmtId="0" fontId="4" fillId="3" borderId="1" xfId="0" applyFont="1" applyFill="1" applyBorder="1" applyAlignment="1">
      <alignment horizontal="left" vertical="top" wrapText="1"/>
    </xf>
    <xf numFmtId="2" fontId="4" fillId="0" borderId="33" xfId="0" applyNumberFormat="1" applyFont="1" applyBorder="1" applyAlignment="1">
      <alignment horizontal="left" vertical="top" wrapText="1"/>
    </xf>
    <xf numFmtId="0" fontId="4" fillId="0" borderId="23" xfId="0" applyFont="1" applyBorder="1" applyAlignment="1">
      <alignment vertical="top" wrapText="1"/>
    </xf>
    <xf numFmtId="0" fontId="4" fillId="3" borderId="25" xfId="0" applyFont="1" applyFill="1" applyBorder="1" applyAlignment="1">
      <alignment horizontal="left" vertical="top"/>
    </xf>
    <xf numFmtId="2" fontId="4" fillId="0" borderId="34" xfId="0" applyNumberFormat="1" applyFont="1" applyBorder="1" applyAlignment="1">
      <alignment horizontal="left" vertical="top"/>
    </xf>
    <xf numFmtId="0" fontId="4" fillId="0" borderId="6" xfId="0" applyFont="1" applyBorder="1" applyAlignment="1">
      <alignment vertical="top" wrapText="1"/>
    </xf>
    <xf numFmtId="0" fontId="4" fillId="3" borderId="6" xfId="0" applyFont="1" applyFill="1" applyBorder="1" applyAlignment="1">
      <alignment horizontal="left" vertical="top" wrapText="1"/>
    </xf>
    <xf numFmtId="0" fontId="4" fillId="2" borderId="6" xfId="0" applyFont="1" applyFill="1" applyBorder="1" applyAlignment="1">
      <alignment vertical="top"/>
    </xf>
    <xf numFmtId="0" fontId="4" fillId="0" borderId="6" xfId="0" applyFont="1" applyBorder="1" applyAlignment="1">
      <alignment horizontal="left" vertical="top" wrapText="1"/>
    </xf>
    <xf numFmtId="2" fontId="4" fillId="0" borderId="6" xfId="0" applyNumberFormat="1" applyFont="1" applyBorder="1" applyAlignment="1">
      <alignment horizontal="left" vertical="top" wrapText="1"/>
    </xf>
    <xf numFmtId="0" fontId="4" fillId="4" borderId="35" xfId="0" applyFont="1" applyFill="1" applyBorder="1" applyAlignment="1">
      <alignment vertical="top" wrapText="1"/>
    </xf>
    <xf numFmtId="0" fontId="4" fillId="4" borderId="28" xfId="0" applyFont="1" applyFill="1" applyBorder="1" applyAlignment="1">
      <alignment horizontal="left" vertical="top"/>
    </xf>
    <xf numFmtId="0" fontId="4" fillId="4" borderId="28" xfId="0" applyFont="1" applyFill="1" applyBorder="1" applyAlignment="1">
      <alignment horizontal="right" vertical="top"/>
    </xf>
    <xf numFmtId="0" fontId="2" fillId="4" borderId="25" xfId="0" applyFont="1" applyFill="1" applyBorder="1" applyAlignment="1">
      <alignment horizontal="left" vertical="top"/>
    </xf>
    <xf numFmtId="0" fontId="2" fillId="4" borderId="25" xfId="0" applyFont="1" applyFill="1" applyBorder="1" applyAlignment="1">
      <alignment horizontal="right" vertical="top"/>
    </xf>
    <xf numFmtId="0" fontId="2" fillId="4" borderId="25" xfId="0" applyFont="1" applyFill="1" applyBorder="1" applyAlignment="1">
      <alignment horizontal="center" vertical="top" wrapText="1"/>
    </xf>
    <xf numFmtId="2" fontId="2" fillId="4" borderId="34" xfId="0" applyNumberFormat="1" applyFont="1" applyFill="1" applyBorder="1" applyAlignment="1">
      <alignment horizontal="center" vertical="top" wrapText="1"/>
    </xf>
    <xf numFmtId="0" fontId="4" fillId="0" borderId="6" xfId="0" applyFont="1" applyBorder="1" applyAlignment="1">
      <alignment horizontal="right" vertical="top" wrapText="1"/>
    </xf>
    <xf numFmtId="0" fontId="2" fillId="7" borderId="28" xfId="0" applyFont="1" applyFill="1" applyBorder="1" applyAlignment="1">
      <alignment horizontal="right" vertical="top" wrapText="1"/>
    </xf>
    <xf numFmtId="2" fontId="6" fillId="7" borderId="29" xfId="0" applyNumberFormat="1" applyFont="1" applyFill="1" applyBorder="1" applyAlignment="1">
      <alignment horizontal="right" vertical="top"/>
    </xf>
    <xf numFmtId="0" fontId="4" fillId="2" borderId="22" xfId="0" applyFont="1" applyFill="1" applyBorder="1" applyAlignment="1">
      <alignment vertical="top" wrapText="1"/>
    </xf>
    <xf numFmtId="2" fontId="4" fillId="2" borderId="33" xfId="0" applyNumberFormat="1" applyFont="1" applyFill="1" applyBorder="1" applyAlignment="1">
      <alignment horizontal="right" vertical="top"/>
    </xf>
    <xf numFmtId="0" fontId="4" fillId="3" borderId="36" xfId="0" applyFont="1" applyFill="1" applyBorder="1" applyAlignment="1">
      <alignment vertical="top" wrapText="1"/>
    </xf>
    <xf numFmtId="0" fontId="4" fillId="3" borderId="36" xfId="0" applyFont="1" applyFill="1" applyBorder="1" applyAlignment="1">
      <alignment horizontal="left" vertical="top" wrapText="1"/>
    </xf>
    <xf numFmtId="10" fontId="4" fillId="3" borderId="36" xfId="0" applyNumberFormat="1" applyFont="1" applyFill="1" applyBorder="1" applyAlignment="1">
      <alignment horizontal="right" vertical="top" wrapText="1"/>
    </xf>
    <xf numFmtId="0" fontId="7" fillId="2" borderId="36" xfId="0" applyFont="1" applyFill="1" applyBorder="1" applyAlignment="1">
      <alignment horizontal="left" vertical="top"/>
    </xf>
    <xf numFmtId="2" fontId="4" fillId="3" borderId="36" xfId="0" applyNumberFormat="1" applyFont="1" applyFill="1" applyBorder="1" applyAlignment="1">
      <alignment horizontal="right" vertical="top" wrapText="1"/>
    </xf>
    <xf numFmtId="0" fontId="4" fillId="0" borderId="37" xfId="0" applyFont="1" applyBorder="1" applyAlignment="1">
      <alignment vertical="top" wrapText="1"/>
    </xf>
    <xf numFmtId="0" fontId="4" fillId="2" borderId="37" xfId="0" applyFont="1" applyFill="1" applyBorder="1" applyAlignment="1">
      <alignment horizontal="left" vertical="top" wrapText="1"/>
    </xf>
    <xf numFmtId="10" fontId="4" fillId="0" borderId="37" xfId="0" applyNumberFormat="1" applyFont="1" applyBorder="1" applyAlignment="1">
      <alignment horizontal="right" vertical="top" wrapText="1"/>
    </xf>
    <xf numFmtId="2" fontId="4" fillId="0" borderId="37" xfId="0" applyNumberFormat="1" applyFont="1" applyBorder="1" applyAlignment="1">
      <alignment horizontal="right" vertical="top" wrapText="1"/>
    </xf>
    <xf numFmtId="2" fontId="2" fillId="7" borderId="29" xfId="0" applyNumberFormat="1" applyFont="1" applyFill="1" applyBorder="1" applyAlignment="1">
      <alignment horizontal="right" vertical="top"/>
    </xf>
    <xf numFmtId="0" fontId="4" fillId="2" borderId="30" xfId="0" applyFont="1" applyFill="1" applyBorder="1" applyAlignment="1">
      <alignment vertical="top" wrapText="1"/>
    </xf>
    <xf numFmtId="0" fontId="4" fillId="3" borderId="31" xfId="0" applyFont="1" applyFill="1" applyBorder="1" applyAlignment="1">
      <alignment horizontal="left" vertical="top"/>
    </xf>
    <xf numFmtId="10" fontId="4" fillId="2" borderId="31" xfId="0" applyNumberFormat="1" applyFont="1" applyFill="1" applyBorder="1" applyAlignment="1">
      <alignment horizontal="right" vertical="top" wrapText="1"/>
    </xf>
    <xf numFmtId="0" fontId="4" fillId="2" borderId="31" xfId="0" applyFont="1" applyFill="1" applyBorder="1" applyAlignment="1">
      <alignment horizontal="right" vertical="top" wrapText="1"/>
    </xf>
    <xf numFmtId="2" fontId="4" fillId="2" borderId="32" xfId="0" applyNumberFormat="1" applyFont="1" applyFill="1" applyBorder="1" applyAlignment="1">
      <alignment horizontal="right" vertical="top"/>
    </xf>
    <xf numFmtId="2" fontId="2" fillId="2" borderId="33" xfId="0" applyNumberFormat="1" applyFont="1" applyFill="1" applyBorder="1" applyAlignment="1">
      <alignment horizontal="right" vertical="top"/>
    </xf>
    <xf numFmtId="0" fontId="4" fillId="0" borderId="30" xfId="0" applyFont="1" applyBorder="1" applyAlignment="1">
      <alignment vertical="top" wrapText="1"/>
    </xf>
    <xf numFmtId="0" fontId="4" fillId="2" borderId="31" xfId="0" applyFont="1" applyFill="1" applyBorder="1" applyAlignment="1">
      <alignment horizontal="left" vertical="top"/>
    </xf>
    <xf numFmtId="0" fontId="4" fillId="0" borderId="31" xfId="0" applyFont="1" applyBorder="1" applyAlignment="1">
      <alignment horizontal="right" vertical="top" wrapText="1"/>
    </xf>
    <xf numFmtId="2" fontId="4" fillId="0" borderId="32" xfId="0" applyNumberFormat="1" applyFont="1" applyBorder="1" applyAlignment="1">
      <alignment horizontal="right" vertical="top"/>
    </xf>
    <xf numFmtId="0" fontId="9" fillId="4" borderId="25" xfId="0" applyFont="1" applyFill="1" applyBorder="1" applyAlignment="1">
      <alignment horizontal="left" vertical="top" wrapText="1"/>
    </xf>
    <xf numFmtId="0" fontId="2" fillId="2" borderId="25" xfId="0" applyFont="1" applyFill="1" applyBorder="1" applyAlignment="1">
      <alignment horizontal="right" vertical="top" wrapText="1"/>
    </xf>
    <xf numFmtId="2" fontId="2" fillId="2" borderId="34" xfId="0" applyNumberFormat="1" applyFont="1" applyFill="1" applyBorder="1" applyAlignment="1">
      <alignment horizontal="right" vertical="top"/>
    </xf>
    <xf numFmtId="0" fontId="4" fillId="0" borderId="40" xfId="0" applyFont="1" applyBorder="1" applyAlignment="1">
      <alignment vertical="top" wrapText="1"/>
    </xf>
    <xf numFmtId="0" fontId="4" fillId="8" borderId="40" xfId="0" applyFont="1" applyFill="1" applyBorder="1" applyAlignment="1">
      <alignment horizontal="left" vertical="top" wrapText="1"/>
    </xf>
    <xf numFmtId="0" fontId="4" fillId="0" borderId="40" xfId="0" applyFont="1" applyBorder="1" applyAlignment="1">
      <alignment horizontal="right" vertical="top" wrapText="1"/>
    </xf>
    <xf numFmtId="2" fontId="4" fillId="0" borderId="40" xfId="0" applyNumberFormat="1" applyFont="1" applyBorder="1" applyAlignment="1">
      <alignment horizontal="right" vertical="top"/>
    </xf>
    <xf numFmtId="7" fontId="2" fillId="7" borderId="28" xfId="1" applyNumberFormat="1" applyFont="1" applyFill="1" applyBorder="1" applyAlignment="1" applyProtection="1">
      <alignment horizontal="right" vertical="top" wrapText="1"/>
    </xf>
    <xf numFmtId="2" fontId="4" fillId="0" borderId="33" xfId="0" applyNumberFormat="1" applyFont="1" applyBorder="1" applyAlignment="1">
      <alignment horizontal="right" vertical="top"/>
    </xf>
    <xf numFmtId="0" fontId="4" fillId="0" borderId="25" xfId="0" applyFont="1" applyBorder="1" applyAlignment="1">
      <alignment horizontal="right" vertical="top" wrapText="1"/>
    </xf>
    <xf numFmtId="2" fontId="4" fillId="0" borderId="34" xfId="0" applyNumberFormat="1" applyFont="1" applyBorder="1" applyAlignment="1">
      <alignment horizontal="right" vertical="top"/>
    </xf>
    <xf numFmtId="0" fontId="4" fillId="3" borderId="36" xfId="0" applyFont="1" applyFill="1" applyBorder="1" applyAlignment="1">
      <alignment horizontal="left" vertical="top"/>
    </xf>
    <xf numFmtId="0" fontId="4" fillId="3" borderId="36" xfId="0" applyFont="1" applyFill="1" applyBorder="1" applyAlignment="1">
      <alignment horizontal="right" vertical="top" wrapText="1"/>
    </xf>
    <xf numFmtId="2" fontId="4" fillId="3" borderId="36" xfId="0" applyNumberFormat="1" applyFont="1" applyFill="1" applyBorder="1" applyAlignment="1">
      <alignment horizontal="right" vertical="top"/>
    </xf>
    <xf numFmtId="0" fontId="4" fillId="2" borderId="37" xfId="0" applyFont="1" applyFill="1" applyBorder="1" applyAlignment="1">
      <alignment vertical="top" wrapText="1"/>
    </xf>
    <xf numFmtId="0" fontId="4" fillId="3" borderId="37" xfId="0" applyFont="1" applyFill="1" applyBorder="1" applyAlignment="1">
      <alignment horizontal="left" vertical="top"/>
    </xf>
    <xf numFmtId="10" fontId="4" fillId="2" borderId="37" xfId="0" applyNumberFormat="1" applyFont="1" applyFill="1" applyBorder="1" applyAlignment="1">
      <alignment horizontal="right" vertical="top" wrapText="1"/>
    </xf>
    <xf numFmtId="0" fontId="4" fillId="2" borderId="37" xfId="0" applyFont="1" applyFill="1" applyBorder="1" applyAlignment="1">
      <alignment horizontal="right" vertical="top" wrapText="1"/>
    </xf>
    <xf numFmtId="2" fontId="4" fillId="2" borderId="37" xfId="0" applyNumberFormat="1" applyFont="1" applyFill="1" applyBorder="1" applyAlignment="1">
      <alignment horizontal="right" vertical="top"/>
    </xf>
    <xf numFmtId="0" fontId="2" fillId="4" borderId="1" xfId="0" applyFont="1" applyFill="1" applyBorder="1" applyAlignment="1">
      <alignment horizontal="right" vertical="top" wrapText="1"/>
    </xf>
    <xf numFmtId="2" fontId="2" fillId="4" borderId="33" xfId="0" applyNumberFormat="1" applyFont="1" applyFill="1" applyBorder="1" applyAlignment="1">
      <alignment horizontal="right" vertical="top"/>
    </xf>
    <xf numFmtId="0" fontId="12" fillId="0" borderId="22" xfId="0" applyFont="1" applyBorder="1" applyAlignment="1">
      <alignment horizontal="justify" vertical="top" wrapText="1"/>
    </xf>
    <xf numFmtId="0" fontId="4" fillId="0" borderId="1" xfId="0" applyFont="1" applyBorder="1" applyAlignment="1">
      <alignment horizontal="right" vertical="top" wrapText="1"/>
    </xf>
    <xf numFmtId="2" fontId="4" fillId="0" borderId="33" xfId="0" applyNumberFormat="1" applyFont="1" applyBorder="1" applyAlignment="1">
      <alignment horizontal="right" vertical="top" wrapText="1"/>
    </xf>
    <xf numFmtId="0" fontId="13" fillId="0" borderId="22" xfId="0" applyFont="1" applyBorder="1" applyAlignment="1">
      <alignment horizontal="justify" vertical="top" wrapText="1"/>
    </xf>
    <xf numFmtId="0" fontId="4" fillId="0" borderId="41" xfId="0" applyFont="1" applyBorder="1" applyAlignment="1">
      <alignment horizontal="right" vertical="top" wrapText="1"/>
    </xf>
    <xf numFmtId="2" fontId="4" fillId="0" borderId="42" xfId="0" applyNumberFormat="1" applyFont="1" applyBorder="1" applyAlignment="1">
      <alignment horizontal="right" vertical="top" wrapText="1"/>
    </xf>
    <xf numFmtId="10" fontId="4" fillId="2" borderId="1" xfId="0" applyNumberFormat="1" applyFont="1" applyFill="1" applyBorder="1" applyAlignment="1">
      <alignment horizontal="right" vertical="top" wrapText="1"/>
    </xf>
    <xf numFmtId="0" fontId="4" fillId="0" borderId="36" xfId="0" applyFont="1" applyBorder="1" applyAlignment="1">
      <alignment horizontal="right" vertical="top" wrapText="1"/>
    </xf>
    <xf numFmtId="2" fontId="4" fillId="0" borderId="45" xfId="0" applyNumberFormat="1" applyFont="1" applyBorder="1" applyAlignment="1">
      <alignment horizontal="right" vertical="top" wrapText="1"/>
    </xf>
    <xf numFmtId="0" fontId="4" fillId="3" borderId="31" xfId="0" applyFont="1" applyFill="1" applyBorder="1" applyAlignment="1">
      <alignment horizontal="left" vertical="top" wrapText="1"/>
    </xf>
    <xf numFmtId="2" fontId="4" fillId="0" borderId="32" xfId="0" applyNumberFormat="1" applyFont="1" applyBorder="1" applyAlignment="1">
      <alignment horizontal="right" vertical="top" wrapText="1"/>
    </xf>
    <xf numFmtId="10" fontId="2" fillId="4" borderId="1" xfId="0" applyNumberFormat="1" applyFont="1" applyFill="1" applyBorder="1" applyAlignment="1">
      <alignment horizontal="left" vertical="top" wrapText="1"/>
    </xf>
    <xf numFmtId="10" fontId="2" fillId="4" borderId="1" xfId="0" applyNumberFormat="1" applyFont="1" applyFill="1" applyBorder="1" applyAlignment="1">
      <alignment horizontal="right" vertical="top" wrapText="1"/>
    </xf>
    <xf numFmtId="10" fontId="4" fillId="3" borderId="25" xfId="0" applyNumberFormat="1" applyFont="1" applyFill="1" applyBorder="1" applyAlignment="1">
      <alignment horizontal="left" vertical="top" wrapText="1"/>
    </xf>
    <xf numFmtId="10" fontId="4" fillId="2" borderId="6" xfId="0" applyNumberFormat="1" applyFont="1" applyFill="1" applyBorder="1" applyAlignment="1">
      <alignment horizontal="left" vertical="top" wrapText="1"/>
    </xf>
    <xf numFmtId="10" fontId="4" fillId="2" borderId="6" xfId="0" applyNumberFormat="1" applyFont="1" applyFill="1" applyBorder="1" applyAlignment="1">
      <alignment vertical="top" wrapText="1"/>
    </xf>
    <xf numFmtId="2" fontId="4" fillId="0" borderId="6" xfId="0" applyNumberFormat="1" applyFont="1" applyBorder="1" applyAlignment="1">
      <alignment horizontal="right" vertical="top"/>
    </xf>
    <xf numFmtId="0" fontId="4" fillId="2" borderId="1" xfId="0" applyFont="1" applyFill="1" applyBorder="1" applyAlignment="1">
      <alignment horizontal="right" vertical="top" wrapText="1"/>
    </xf>
    <xf numFmtId="2" fontId="6" fillId="4" borderId="33" xfId="0" applyNumberFormat="1" applyFont="1" applyFill="1" applyBorder="1" applyAlignment="1">
      <alignment horizontal="right" vertical="top"/>
    </xf>
    <xf numFmtId="1" fontId="4" fillId="3" borderId="1" xfId="0" applyNumberFormat="1" applyFont="1" applyFill="1" applyBorder="1" applyAlignment="1">
      <alignment horizontal="left" vertical="top" wrapText="1"/>
    </xf>
    <xf numFmtId="2" fontId="4" fillId="3" borderId="1" xfId="0" applyNumberFormat="1" applyFont="1" applyFill="1" applyBorder="1" applyAlignment="1">
      <alignment horizontal="left" vertical="top" wrapText="1"/>
    </xf>
    <xf numFmtId="10" fontId="4" fillId="0" borderId="1" xfId="0" applyNumberFormat="1" applyFont="1" applyBorder="1" applyAlignment="1">
      <alignment horizontal="right" vertical="top" wrapText="1"/>
    </xf>
    <xf numFmtId="10" fontId="4" fillId="3" borderId="1" xfId="0" applyNumberFormat="1" applyFont="1" applyFill="1" applyBorder="1" applyAlignment="1">
      <alignment horizontal="right" vertical="top" wrapText="1"/>
    </xf>
    <xf numFmtId="2" fontId="4" fillId="3" borderId="25" xfId="0" applyNumberFormat="1" applyFont="1" applyFill="1" applyBorder="1" applyAlignment="1">
      <alignment horizontal="left" vertical="top" wrapText="1"/>
    </xf>
    <xf numFmtId="0" fontId="4" fillId="2" borderId="36" xfId="0" applyFont="1" applyFill="1" applyBorder="1" applyAlignment="1">
      <alignment vertical="top" wrapText="1"/>
    </xf>
    <xf numFmtId="10" fontId="4" fillId="2" borderId="36" xfId="0" applyNumberFormat="1" applyFont="1" applyFill="1" applyBorder="1" applyAlignment="1">
      <alignment horizontal="right" vertical="top" wrapText="1"/>
    </xf>
    <xf numFmtId="0" fontId="4" fillId="2" borderId="36" xfId="0" applyFont="1" applyFill="1" applyBorder="1" applyAlignment="1">
      <alignment horizontal="right" vertical="top" wrapText="1"/>
    </xf>
    <xf numFmtId="2" fontId="4" fillId="2" borderId="36" xfId="0" applyNumberFormat="1" applyFont="1" applyFill="1" applyBorder="1" applyAlignment="1">
      <alignment horizontal="right" vertical="top"/>
    </xf>
    <xf numFmtId="0" fontId="4" fillId="3" borderId="37" xfId="0" applyFont="1" applyFill="1" applyBorder="1" applyAlignment="1">
      <alignment horizontal="left" vertical="top" wrapText="1"/>
    </xf>
    <xf numFmtId="49" fontId="14" fillId="9" borderId="22" xfId="0" applyNumberFormat="1" applyFont="1" applyFill="1" applyBorder="1" applyAlignment="1">
      <alignment vertical="top" wrapText="1"/>
    </xf>
    <xf numFmtId="0" fontId="15" fillId="3" borderId="1" xfId="0" applyFont="1" applyFill="1" applyBorder="1" applyAlignment="1">
      <alignment horizontal="left" vertical="top" wrapText="1"/>
    </xf>
    <xf numFmtId="0" fontId="4" fillId="3" borderId="22" xfId="0" applyFont="1" applyFill="1" applyBorder="1" applyAlignment="1">
      <alignment vertical="top" wrapText="1"/>
    </xf>
    <xf numFmtId="165" fontId="4" fillId="3" borderId="1" xfId="0" applyNumberFormat="1" applyFont="1" applyFill="1" applyBorder="1" applyAlignment="1">
      <alignment horizontal="left" vertical="top" wrapText="1"/>
    </xf>
    <xf numFmtId="0" fontId="4" fillId="3" borderId="1" xfId="0" applyFont="1" applyFill="1" applyBorder="1" applyAlignment="1">
      <alignment horizontal="right" vertical="top"/>
    </xf>
    <xf numFmtId="2" fontId="4" fillId="3" borderId="33" xfId="0" applyNumberFormat="1" applyFont="1" applyFill="1" applyBorder="1" applyAlignment="1">
      <alignment horizontal="right" vertical="top"/>
    </xf>
    <xf numFmtId="0" fontId="5" fillId="0" borderId="1" xfId="0" applyFont="1" applyBorder="1" applyAlignment="1">
      <alignment vertical="top" wrapText="1"/>
    </xf>
    <xf numFmtId="10" fontId="4" fillId="3" borderId="1" xfId="0" applyNumberFormat="1" applyFont="1" applyFill="1" applyBorder="1" applyAlignment="1">
      <alignment horizontal="left" vertical="top" wrapText="1"/>
    </xf>
    <xf numFmtId="0" fontId="16" fillId="0" borderId="1" xfId="0" applyFont="1" applyBorder="1" applyAlignment="1">
      <alignment horizontal="right" vertical="top"/>
    </xf>
    <xf numFmtId="0" fontId="2" fillId="4" borderId="22" xfId="0" applyFont="1" applyFill="1" applyBorder="1" applyAlignment="1">
      <alignment vertical="top"/>
    </xf>
    <xf numFmtId="10" fontId="15" fillId="3" borderId="1" xfId="0" applyNumberFormat="1" applyFont="1" applyFill="1" applyBorder="1" applyAlignment="1">
      <alignment horizontal="left" vertical="top" wrapText="1"/>
    </xf>
    <xf numFmtId="10" fontId="15" fillId="3" borderId="25" xfId="0" applyNumberFormat="1" applyFont="1" applyFill="1" applyBorder="1" applyAlignment="1">
      <alignment horizontal="left" vertical="top" wrapText="1"/>
    </xf>
    <xf numFmtId="2" fontId="4" fillId="0" borderId="34" xfId="0" applyNumberFormat="1" applyFont="1" applyBorder="1" applyAlignment="1">
      <alignment horizontal="right" vertical="top" wrapText="1"/>
    </xf>
    <xf numFmtId="9" fontId="4" fillId="3" borderId="36" xfId="0" applyNumberFormat="1" applyFont="1" applyFill="1" applyBorder="1" applyAlignment="1">
      <alignment horizontal="left" vertical="top" wrapText="1"/>
    </xf>
    <xf numFmtId="0" fontId="4" fillId="3" borderId="36" xfId="0" applyFont="1" applyFill="1" applyBorder="1" applyAlignment="1">
      <alignment horizontal="right" vertical="top"/>
    </xf>
    <xf numFmtId="10" fontId="4" fillId="2" borderId="37" xfId="0" applyNumberFormat="1" applyFont="1" applyFill="1" applyBorder="1" applyAlignment="1">
      <alignment horizontal="left" vertical="top" wrapText="1"/>
    </xf>
    <xf numFmtId="166" fontId="4" fillId="2" borderId="37" xfId="0" applyNumberFormat="1" applyFont="1" applyFill="1" applyBorder="1" applyAlignment="1">
      <alignment horizontal="right" vertical="top" wrapText="1"/>
    </xf>
    <xf numFmtId="0" fontId="4" fillId="2" borderId="37" xfId="0" applyFont="1" applyFill="1" applyBorder="1" applyAlignment="1">
      <alignment horizontal="right" vertical="top"/>
    </xf>
    <xf numFmtId="2" fontId="4" fillId="2" borderId="37" xfId="0" applyNumberFormat="1" applyFont="1" applyFill="1" applyBorder="1" applyAlignment="1">
      <alignment horizontal="right" vertical="top" wrapText="1"/>
    </xf>
    <xf numFmtId="10" fontId="2" fillId="7" borderId="47" xfId="0" applyNumberFormat="1" applyFont="1" applyFill="1" applyBorder="1" applyAlignment="1">
      <alignment horizontal="left" vertical="top" wrapText="1"/>
    </xf>
    <xf numFmtId="166" fontId="2" fillId="7" borderId="47" xfId="0" applyNumberFormat="1" applyFont="1" applyFill="1" applyBorder="1" applyAlignment="1">
      <alignment horizontal="right" vertical="top" wrapText="1"/>
    </xf>
    <xf numFmtId="2" fontId="2" fillId="7" borderId="48" xfId="0" applyNumberFormat="1" applyFont="1" applyFill="1" applyBorder="1" applyAlignment="1">
      <alignment horizontal="right" vertical="top" wrapText="1"/>
    </xf>
    <xf numFmtId="0" fontId="7" fillId="2" borderId="20" xfId="0" applyFont="1" applyFill="1" applyBorder="1" applyAlignment="1">
      <alignment vertical="top" wrapText="1"/>
    </xf>
    <xf numFmtId="10" fontId="4" fillId="2" borderId="20" xfId="0" applyNumberFormat="1" applyFont="1" applyFill="1" applyBorder="1" applyAlignment="1">
      <alignment horizontal="left" vertical="top" wrapText="1"/>
    </xf>
    <xf numFmtId="166" fontId="4" fillId="2" borderId="20" xfId="0" applyNumberFormat="1" applyFont="1" applyFill="1" applyBorder="1" applyAlignment="1">
      <alignment horizontal="right" vertical="top" wrapText="1"/>
    </xf>
    <xf numFmtId="0" fontId="4" fillId="2" borderId="20" xfId="0" applyFont="1" applyFill="1" applyBorder="1" applyAlignment="1">
      <alignment horizontal="right" vertical="top"/>
    </xf>
    <xf numFmtId="2" fontId="4" fillId="2" borderId="20" xfId="0" applyNumberFormat="1" applyFont="1" applyFill="1" applyBorder="1" applyAlignment="1">
      <alignment horizontal="right" vertical="top" wrapText="1"/>
    </xf>
    <xf numFmtId="0" fontId="16" fillId="0" borderId="1" xfId="0" applyFont="1" applyBorder="1" applyAlignment="1">
      <alignment vertical="top" wrapText="1"/>
    </xf>
    <xf numFmtId="0" fontId="4" fillId="10" borderId="1" xfId="0" applyFont="1" applyFill="1" applyBorder="1" applyAlignment="1">
      <alignment horizontal="right" vertical="top" wrapText="1"/>
    </xf>
    <xf numFmtId="2" fontId="4" fillId="0" borderId="1" xfId="0" applyNumberFormat="1" applyFont="1" applyBorder="1" applyAlignment="1">
      <alignment horizontal="right" vertical="top" wrapText="1"/>
    </xf>
    <xf numFmtId="0" fontId="4" fillId="0" borderId="41" xfId="0" applyFont="1" applyBorder="1" applyAlignment="1">
      <alignment vertical="top" wrapText="1"/>
    </xf>
    <xf numFmtId="10" fontId="4" fillId="3" borderId="41" xfId="0" applyNumberFormat="1" applyFont="1" applyFill="1" applyBorder="1" applyAlignment="1">
      <alignment horizontal="left" vertical="top"/>
    </xf>
    <xf numFmtId="2" fontId="4" fillId="0" borderId="41" xfId="0" applyNumberFormat="1" applyFont="1" applyBorder="1" applyAlignment="1">
      <alignment horizontal="right" vertical="top"/>
    </xf>
    <xf numFmtId="10" fontId="2" fillId="7" borderId="28" xfId="0" applyNumberFormat="1" applyFont="1" applyFill="1" applyBorder="1" applyAlignment="1">
      <alignment horizontal="left" vertical="top"/>
    </xf>
    <xf numFmtId="0" fontId="4" fillId="5" borderId="22" xfId="0" applyFont="1" applyFill="1" applyBorder="1" applyAlignment="1">
      <alignment vertical="top" wrapText="1"/>
    </xf>
    <xf numFmtId="10" fontId="17" fillId="3" borderId="1" xfId="0" applyNumberFormat="1" applyFont="1" applyFill="1" applyBorder="1" applyAlignment="1">
      <alignment horizontal="left" vertical="top"/>
    </xf>
    <xf numFmtId="2" fontId="8" fillId="2" borderId="33" xfId="0" applyNumberFormat="1" applyFont="1" applyFill="1" applyBorder="1" applyAlignment="1">
      <alignment horizontal="right" vertical="top"/>
    </xf>
    <xf numFmtId="0" fontId="8" fillId="2" borderId="22" xfId="0" applyFont="1" applyFill="1" applyBorder="1" applyAlignment="1">
      <alignment vertical="top" wrapText="1"/>
    </xf>
    <xf numFmtId="0" fontId="4" fillId="2" borderId="23" xfId="0" applyFont="1" applyFill="1" applyBorder="1" applyAlignment="1">
      <alignment vertical="top" wrapText="1"/>
    </xf>
    <xf numFmtId="10" fontId="4" fillId="2" borderId="36" xfId="0" applyNumberFormat="1" applyFont="1" applyFill="1" applyBorder="1" applyAlignment="1">
      <alignment horizontal="left" vertical="top" wrapText="1"/>
    </xf>
    <xf numFmtId="2" fontId="4" fillId="0" borderId="36" xfId="0" applyNumberFormat="1" applyFont="1" applyBorder="1" applyAlignment="1">
      <alignment horizontal="right" vertical="top" wrapText="1"/>
    </xf>
    <xf numFmtId="0" fontId="4" fillId="3" borderId="1" xfId="0" applyFont="1" applyFill="1" applyBorder="1" applyAlignment="1">
      <alignment vertical="top" wrapText="1"/>
    </xf>
    <xf numFmtId="2" fontId="4" fillId="3" borderId="1" xfId="0" applyNumberFormat="1" applyFont="1" applyFill="1" applyBorder="1" applyAlignment="1">
      <alignment horizontal="right" vertical="top" wrapText="1"/>
    </xf>
    <xf numFmtId="0" fontId="4" fillId="0" borderId="0" xfId="0" applyFont="1" applyAlignment="1">
      <alignment horizontal="left" vertical="top"/>
    </xf>
    <xf numFmtId="0" fontId="19" fillId="2" borderId="31" xfId="0" applyFont="1" applyFill="1" applyBorder="1" applyAlignment="1">
      <alignment horizontal="left" vertical="top"/>
    </xf>
    <xf numFmtId="0" fontId="4" fillId="2" borderId="0" xfId="0" applyFont="1" applyFill="1" applyAlignment="1">
      <alignment horizontal="left" vertical="top"/>
    </xf>
    <xf numFmtId="0" fontId="4" fillId="2" borderId="2" xfId="0" applyFont="1" applyFill="1" applyBorder="1" applyAlignment="1">
      <alignment horizontal="left" vertical="top"/>
    </xf>
    <xf numFmtId="0" fontId="19" fillId="2" borderId="1" xfId="0" applyFont="1" applyFill="1" applyBorder="1" applyAlignment="1">
      <alignment horizontal="left" vertical="top"/>
    </xf>
    <xf numFmtId="0" fontId="4" fillId="2" borderId="1" xfId="0" applyFont="1" applyFill="1" applyBorder="1" applyAlignment="1">
      <alignment horizontal="left" vertical="top"/>
    </xf>
    <xf numFmtId="0" fontId="4" fillId="2" borderId="7" xfId="0" applyFont="1" applyFill="1" applyBorder="1" applyAlignment="1">
      <alignment horizontal="left" vertical="top"/>
    </xf>
    <xf numFmtId="0" fontId="2" fillId="2" borderId="2" xfId="0" applyFont="1" applyFill="1" applyBorder="1" applyAlignment="1">
      <alignment horizontal="left" wrapText="1"/>
    </xf>
    <xf numFmtId="0" fontId="20" fillId="2" borderId="1" xfId="0" applyFont="1" applyFill="1" applyBorder="1" applyAlignment="1">
      <alignment horizontal="left"/>
    </xf>
    <xf numFmtId="0" fontId="2" fillId="2" borderId="1" xfId="0" applyFont="1" applyFill="1" applyBorder="1" applyAlignment="1">
      <alignment horizontal="left"/>
    </xf>
    <xf numFmtId="0" fontId="2" fillId="2" borderId="7" xfId="0" applyFont="1" applyFill="1" applyBorder="1" applyAlignment="1">
      <alignment horizontal="left"/>
    </xf>
    <xf numFmtId="0" fontId="2" fillId="2" borderId="2" xfId="0" applyFont="1" applyFill="1" applyBorder="1" applyAlignment="1">
      <alignment horizontal="left"/>
    </xf>
    <xf numFmtId="0" fontId="2" fillId="2" borderId="2" xfId="0" applyFont="1" applyFill="1" applyBorder="1" applyAlignment="1">
      <alignment horizontal="left" vertical="top"/>
    </xf>
    <xf numFmtId="0" fontId="20" fillId="2" borderId="1" xfId="0" applyFont="1" applyFill="1" applyBorder="1" applyAlignment="1">
      <alignment horizontal="left" vertical="top"/>
    </xf>
    <xf numFmtId="0" fontId="2" fillId="2" borderId="7" xfId="0" applyFont="1" applyFill="1" applyBorder="1" applyAlignment="1">
      <alignment horizontal="left" vertical="top"/>
    </xf>
    <xf numFmtId="0" fontId="2" fillId="2" borderId="2" xfId="0" applyFont="1" applyFill="1" applyBorder="1" applyAlignment="1">
      <alignment horizontal="left" vertical="top" wrapText="1"/>
    </xf>
    <xf numFmtId="2" fontId="4" fillId="2" borderId="2" xfId="0" applyNumberFormat="1" applyFont="1" applyFill="1" applyBorder="1" applyAlignment="1">
      <alignment horizontal="left" vertical="top"/>
    </xf>
    <xf numFmtId="0" fontId="16" fillId="2" borderId="2" xfId="0" applyFont="1" applyFill="1" applyBorder="1" applyAlignment="1">
      <alignment horizontal="right" vertical="top" wrapText="1"/>
    </xf>
    <xf numFmtId="0" fontId="7" fillId="2" borderId="1" xfId="0" applyFont="1" applyFill="1" applyBorder="1" applyAlignment="1">
      <alignment horizontal="left" vertical="top"/>
    </xf>
    <xf numFmtId="0" fontId="16" fillId="3" borderId="1" xfId="0" applyFont="1" applyFill="1" applyBorder="1" applyAlignment="1">
      <alignment horizontal="left" vertical="top" wrapText="1"/>
    </xf>
    <xf numFmtId="0" fontId="16" fillId="2" borderId="1" xfId="0" applyFont="1" applyFill="1" applyBorder="1" applyAlignment="1">
      <alignment horizontal="right" vertical="top"/>
    </xf>
    <xf numFmtId="0" fontId="16" fillId="2" borderId="1" xfId="0" applyFont="1" applyFill="1" applyBorder="1" applyAlignment="1">
      <alignment horizontal="left" vertical="top"/>
    </xf>
    <xf numFmtId="2" fontId="2" fillId="2" borderId="2" xfId="0" applyNumberFormat="1" applyFont="1" applyFill="1" applyBorder="1" applyAlignment="1">
      <alignment horizontal="left" vertical="top"/>
    </xf>
    <xf numFmtId="2" fontId="4" fillId="2" borderId="1" xfId="0" applyNumberFormat="1" applyFont="1" applyFill="1" applyBorder="1" applyAlignment="1">
      <alignment horizontal="left" vertical="top"/>
    </xf>
    <xf numFmtId="0" fontId="21" fillId="2" borderId="1" xfId="0" applyFont="1" applyFill="1" applyBorder="1" applyAlignment="1">
      <alignment horizontal="left" vertical="top"/>
    </xf>
    <xf numFmtId="2" fontId="8" fillId="2" borderId="1" xfId="0" applyNumberFormat="1" applyFont="1" applyFill="1" applyBorder="1" applyAlignment="1">
      <alignment horizontal="right" vertical="top"/>
    </xf>
    <xf numFmtId="2" fontId="19" fillId="2" borderId="1" xfId="0" applyNumberFormat="1" applyFont="1" applyFill="1" applyBorder="1" applyAlignment="1">
      <alignment horizontal="left" vertical="top"/>
    </xf>
    <xf numFmtId="2" fontId="2" fillId="4" borderId="1" xfId="0" applyNumberFormat="1" applyFont="1" applyFill="1" applyBorder="1" applyAlignment="1">
      <alignment horizontal="right" vertical="top"/>
    </xf>
    <xf numFmtId="10" fontId="19" fillId="2" borderId="1" xfId="0" applyNumberFormat="1" applyFont="1" applyFill="1" applyBorder="1" applyAlignment="1">
      <alignment horizontal="left" vertical="top"/>
    </xf>
    <xf numFmtId="0" fontId="17" fillId="2" borderId="1" xfId="0" applyFont="1" applyFill="1" applyBorder="1" applyAlignment="1">
      <alignment horizontal="left" vertical="top"/>
    </xf>
    <xf numFmtId="0" fontId="4" fillId="3" borderId="7" xfId="0" applyFont="1" applyFill="1" applyBorder="1" applyAlignment="1">
      <alignment horizontal="left" vertical="top"/>
    </xf>
    <xf numFmtId="0" fontId="22" fillId="2" borderId="1" xfId="0" applyFont="1" applyFill="1" applyBorder="1" applyAlignment="1">
      <alignment horizontal="left" vertical="top"/>
    </xf>
    <xf numFmtId="4" fontId="19" fillId="2" borderId="1" xfId="0" applyNumberFormat="1" applyFont="1" applyFill="1" applyBorder="1" applyAlignment="1">
      <alignment horizontal="left" vertical="top"/>
    </xf>
    <xf numFmtId="2" fontId="4" fillId="3" borderId="1" xfId="0" applyNumberFormat="1" applyFont="1" applyFill="1" applyBorder="1" applyAlignment="1">
      <alignment horizontal="left" vertical="top"/>
    </xf>
    <xf numFmtId="0" fontId="19" fillId="2" borderId="0" xfId="0" applyFont="1" applyFill="1" applyAlignment="1">
      <alignment horizontal="left" vertical="top"/>
    </xf>
    <xf numFmtId="2" fontId="23" fillId="2" borderId="0" xfId="0" applyNumberFormat="1" applyFont="1" applyFill="1" applyAlignment="1">
      <alignment horizontal="left" vertical="top"/>
    </xf>
    <xf numFmtId="0" fontId="4" fillId="0" borderId="0" xfId="0" applyFont="1" applyAlignment="1">
      <alignment vertical="top" wrapText="1"/>
    </xf>
    <xf numFmtId="0" fontId="4" fillId="0" borderId="0" xfId="0" applyFont="1" applyAlignment="1">
      <alignment horizontal="right" vertical="top"/>
    </xf>
    <xf numFmtId="0" fontId="4" fillId="0" borderId="0" xfId="0" applyFont="1" applyAlignment="1">
      <alignment horizontal="left" vertical="top" wrapText="1"/>
    </xf>
    <xf numFmtId="2" fontId="4" fillId="0" borderId="0" xfId="0" applyNumberFormat="1" applyFont="1" applyAlignment="1">
      <alignment horizontal="left" vertical="top"/>
    </xf>
    <xf numFmtId="0" fontId="4" fillId="2" borderId="49" xfId="0" applyFont="1" applyFill="1" applyBorder="1" applyAlignment="1">
      <alignment horizontal="left" vertical="top"/>
    </xf>
    <xf numFmtId="0" fontId="19" fillId="2" borderId="49" xfId="0" applyFont="1" applyFill="1" applyBorder="1" applyAlignment="1">
      <alignment horizontal="left" vertical="top"/>
    </xf>
    <xf numFmtId="0" fontId="4" fillId="0" borderId="1" xfId="0" applyFont="1" applyBorder="1" applyAlignment="1">
      <alignment vertical="top" wrapText="1"/>
    </xf>
    <xf numFmtId="0" fontId="4" fillId="0" borderId="1" xfId="0" applyFont="1" applyBorder="1" applyAlignment="1">
      <alignment horizontal="left" vertical="top"/>
    </xf>
    <xf numFmtId="0" fontId="4" fillId="0" borderId="1" xfId="0" applyFont="1" applyBorder="1" applyAlignment="1">
      <alignment horizontal="right" vertical="top"/>
    </xf>
    <xf numFmtId="0" fontId="4" fillId="0" borderId="1" xfId="0" applyFont="1" applyBorder="1" applyAlignment="1">
      <alignment horizontal="left" vertical="top" wrapText="1"/>
    </xf>
    <xf numFmtId="2" fontId="4" fillId="0" borderId="1" xfId="0" applyNumberFormat="1" applyFont="1" applyBorder="1" applyAlignment="1">
      <alignment horizontal="left" vertical="top"/>
    </xf>
    <xf numFmtId="0" fontId="7" fillId="2" borderId="0" xfId="0" applyFont="1" applyFill="1" applyAlignment="1">
      <alignment horizontal="left" vertical="top"/>
    </xf>
    <xf numFmtId="0" fontId="7" fillId="0" borderId="0" xfId="0" applyFont="1" applyAlignment="1">
      <alignment vertical="top" wrapText="1"/>
    </xf>
    <xf numFmtId="0" fontId="7" fillId="0" borderId="0" xfId="0" applyFont="1" applyAlignment="1">
      <alignment horizontal="left" vertical="top" wrapText="1"/>
    </xf>
    <xf numFmtId="2" fontId="4" fillId="0" borderId="15" xfId="0" applyNumberFormat="1" applyFont="1" applyBorder="1" applyAlignment="1">
      <alignment horizontal="left" vertical="top"/>
    </xf>
    <xf numFmtId="0" fontId="27" fillId="0" borderId="0" xfId="0" applyFont="1" applyAlignment="1">
      <alignment vertical="top" wrapText="1"/>
    </xf>
    <xf numFmtId="0" fontId="27" fillId="0" borderId="0" xfId="0" applyFont="1" applyAlignment="1">
      <alignment horizontal="left" vertical="top"/>
    </xf>
    <xf numFmtId="0" fontId="27" fillId="0" borderId="0" xfId="0" applyFont="1" applyAlignment="1">
      <alignment horizontal="right" vertical="top"/>
    </xf>
    <xf numFmtId="0" fontId="27" fillId="0" borderId="11" xfId="0" applyFont="1" applyBorder="1" applyAlignment="1">
      <alignment vertical="top" wrapText="1"/>
    </xf>
    <xf numFmtId="0" fontId="27" fillId="0" borderId="11" xfId="0" applyFont="1" applyBorder="1" applyAlignment="1">
      <alignment horizontal="left" vertical="top"/>
    </xf>
    <xf numFmtId="0" fontId="27" fillId="0" borderId="11" xfId="0" applyFont="1" applyBorder="1" applyAlignment="1">
      <alignment horizontal="right" vertical="top"/>
    </xf>
    <xf numFmtId="0" fontId="4" fillId="0" borderId="11" xfId="0" applyFont="1" applyBorder="1" applyAlignment="1">
      <alignment horizontal="left" vertical="top" wrapText="1"/>
    </xf>
    <xf numFmtId="2" fontId="4" fillId="0" borderId="12" xfId="0" applyNumberFormat="1" applyFont="1" applyBorder="1" applyAlignment="1">
      <alignment horizontal="left" vertical="top"/>
    </xf>
    <xf numFmtId="0" fontId="8" fillId="0" borderId="16" xfId="0" applyFont="1" applyBorder="1" applyAlignment="1">
      <alignment vertical="top" wrapText="1"/>
    </xf>
    <xf numFmtId="0" fontId="8" fillId="0" borderId="16" xfId="0" applyFont="1" applyBorder="1" applyAlignment="1">
      <alignment horizontal="left" vertical="top" wrapText="1"/>
    </xf>
    <xf numFmtId="0" fontId="8" fillId="0" borderId="50" xfId="0" applyFont="1" applyBorder="1" applyAlignment="1">
      <alignment vertical="top" wrapText="1"/>
    </xf>
    <xf numFmtId="0" fontId="4" fillId="11" borderId="41" xfId="0" applyFont="1" applyFill="1" applyBorder="1" applyAlignment="1">
      <alignment vertical="top" wrapText="1"/>
    </xf>
    <xf numFmtId="0" fontId="4" fillId="11" borderId="41" xfId="0" applyFont="1" applyFill="1" applyBorder="1" applyAlignment="1">
      <alignment horizontal="left" vertical="top" wrapText="1"/>
    </xf>
    <xf numFmtId="10" fontId="4" fillId="11" borderId="41" xfId="0" applyNumberFormat="1" applyFont="1" applyFill="1" applyBorder="1" applyAlignment="1">
      <alignment horizontal="right" vertical="top" wrapText="1"/>
    </xf>
    <xf numFmtId="2" fontId="4" fillId="11" borderId="41" xfId="0" applyNumberFormat="1" applyFont="1" applyFill="1" applyBorder="1" applyAlignment="1">
      <alignment horizontal="right" vertical="top" wrapText="1"/>
    </xf>
    <xf numFmtId="0" fontId="2" fillId="6" borderId="51" xfId="0" applyFont="1" applyFill="1" applyBorder="1" applyAlignment="1">
      <alignment vertical="top" wrapText="1"/>
    </xf>
    <xf numFmtId="0" fontId="4" fillId="6" borderId="24" xfId="0" applyFont="1" applyFill="1" applyBorder="1" applyAlignment="1">
      <alignment horizontal="left" vertical="top"/>
    </xf>
    <xf numFmtId="0" fontId="4" fillId="6" borderId="24" xfId="0" applyFont="1" applyFill="1" applyBorder="1" applyAlignment="1">
      <alignment horizontal="right" vertical="top" wrapText="1"/>
    </xf>
    <xf numFmtId="2" fontId="18" fillId="6" borderId="24" xfId="0" applyNumberFormat="1" applyFont="1" applyFill="1" applyBorder="1" applyAlignment="1">
      <alignment horizontal="right" vertical="top"/>
    </xf>
    <xf numFmtId="2" fontId="6" fillId="2" borderId="26" xfId="0" applyNumberFormat="1" applyFont="1" applyFill="1" applyBorder="1" applyAlignment="1">
      <alignment horizontal="right" vertical="top"/>
    </xf>
    <xf numFmtId="0" fontId="2" fillId="6" borderId="52" xfId="0" applyFont="1" applyFill="1" applyBorder="1" applyAlignment="1">
      <alignment vertical="top" wrapText="1"/>
    </xf>
    <xf numFmtId="2" fontId="7" fillId="6" borderId="9" xfId="0" applyNumberFormat="1" applyFont="1" applyFill="1" applyBorder="1" applyAlignment="1">
      <alignment horizontal="left" vertical="top"/>
    </xf>
    <xf numFmtId="0" fontId="4" fillId="6" borderId="53" xfId="0" applyFont="1" applyFill="1" applyBorder="1" applyAlignment="1">
      <alignment horizontal="left" vertical="top"/>
    </xf>
    <xf numFmtId="0" fontId="4" fillId="6" borderId="53" xfId="0" applyFont="1" applyFill="1" applyBorder="1" applyAlignment="1">
      <alignment horizontal="right" vertical="top" wrapText="1"/>
    </xf>
    <xf numFmtId="2" fontId="18" fillId="6" borderId="53" xfId="0" applyNumberFormat="1" applyFont="1" applyFill="1" applyBorder="1" applyAlignment="1">
      <alignment horizontal="right" vertical="top"/>
    </xf>
    <xf numFmtId="2" fontId="6" fillId="2" borderId="54" xfId="0" applyNumberFormat="1" applyFont="1" applyFill="1" applyBorder="1" applyAlignment="1">
      <alignment horizontal="right" vertical="top"/>
    </xf>
    <xf numFmtId="49" fontId="4" fillId="0" borderId="31" xfId="0" applyNumberFormat="1" applyFont="1" applyBorder="1" applyAlignment="1">
      <alignment horizontal="right" vertical="top" wrapText="1"/>
    </xf>
    <xf numFmtId="2" fontId="2" fillId="7" borderId="21" xfId="0" applyNumberFormat="1" applyFont="1" applyFill="1" applyBorder="1" applyAlignment="1">
      <alignment vertical="top" wrapText="1"/>
    </xf>
    <xf numFmtId="2" fontId="2" fillId="2" borderId="32" xfId="0" applyNumberFormat="1" applyFont="1" applyFill="1" applyBorder="1" applyAlignment="1">
      <alignment horizontal="left" vertical="top"/>
    </xf>
    <xf numFmtId="2" fontId="7" fillId="0" borderId="15" xfId="0" applyNumberFormat="1" applyFont="1" applyBorder="1" applyAlignment="1">
      <alignment vertical="top" wrapText="1"/>
    </xf>
    <xf numFmtId="9" fontId="4" fillId="2" borderId="1" xfId="1" applyNumberFormat="1" applyFont="1" applyFill="1" applyBorder="1" applyAlignment="1" applyProtection="1">
      <alignment horizontal="right" vertical="top" wrapText="1"/>
    </xf>
    <xf numFmtId="0" fontId="24" fillId="0" borderId="4" xfId="0" applyFont="1" applyBorder="1" applyAlignment="1">
      <alignment horizontal="center" vertical="top" wrapText="1"/>
    </xf>
    <xf numFmtId="0" fontId="25" fillId="0" borderId="6" xfId="0" applyFont="1" applyBorder="1" applyAlignment="1">
      <alignment horizontal="center" vertical="top" wrapText="1"/>
    </xf>
    <xf numFmtId="0" fontId="25" fillId="0" borderId="14" xfId="0" applyFont="1" applyBorder="1" applyAlignment="1">
      <alignment horizontal="center" vertical="top" wrapText="1"/>
    </xf>
    <xf numFmtId="0" fontId="2" fillId="4" borderId="30" xfId="0" applyFont="1" applyFill="1" applyBorder="1" applyAlignment="1">
      <alignment horizontal="left" vertical="top" wrapText="1"/>
    </xf>
    <xf numFmtId="0" fontId="2" fillId="4" borderId="2" xfId="0" applyFont="1" applyFill="1" applyBorder="1" applyAlignment="1">
      <alignment horizontal="left" vertical="top" wrapText="1"/>
    </xf>
    <xf numFmtId="0" fontId="2" fillId="7" borderId="19" xfId="0" applyFont="1" applyFill="1" applyBorder="1" applyAlignment="1">
      <alignment horizontal="center" vertical="top" wrapText="1"/>
    </xf>
    <xf numFmtId="0" fontId="2" fillId="7" borderId="27" xfId="0" applyFont="1" applyFill="1" applyBorder="1" applyAlignment="1">
      <alignment horizontal="center" vertical="top" wrapText="1"/>
    </xf>
    <xf numFmtId="0" fontId="2" fillId="4" borderId="28" xfId="0" applyFont="1" applyFill="1" applyBorder="1" applyAlignment="1">
      <alignment horizontal="center" vertical="top" wrapText="1"/>
    </xf>
    <xf numFmtId="0" fontId="4" fillId="4" borderId="29"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14" xfId="0" applyFont="1" applyFill="1" applyBorder="1" applyAlignment="1">
      <alignment horizontal="center" vertical="top" wrapText="1"/>
    </xf>
    <xf numFmtId="0" fontId="27" fillId="0" borderId="0" xfId="0" applyFont="1" applyAlignment="1">
      <alignment horizontal="left" vertical="top" wrapText="1"/>
    </xf>
    <xf numFmtId="0" fontId="28" fillId="5" borderId="3" xfId="0" applyFont="1" applyFill="1" applyBorder="1" applyAlignment="1">
      <alignment horizontal="center" vertical="top" wrapText="1"/>
    </xf>
    <xf numFmtId="0" fontId="26" fillId="5" borderId="9" xfId="0" applyFont="1" applyFill="1" applyBorder="1" applyAlignment="1">
      <alignment horizontal="center" vertical="top" wrapText="1"/>
    </xf>
    <xf numFmtId="0" fontId="26" fillId="5" borderId="13" xfId="0" applyFont="1" applyFill="1" applyBorder="1" applyAlignment="1">
      <alignment horizontal="center" vertical="top" wrapText="1"/>
    </xf>
    <xf numFmtId="0" fontId="2" fillId="7" borderId="4" xfId="0" applyFont="1" applyFill="1" applyBorder="1" applyAlignment="1">
      <alignment horizontal="center" vertical="top" wrapText="1"/>
    </xf>
    <xf numFmtId="0" fontId="2" fillId="7" borderId="46" xfId="0" applyFont="1" applyFill="1" applyBorder="1" applyAlignment="1">
      <alignment horizontal="center" vertical="top" wrapText="1"/>
    </xf>
    <xf numFmtId="0" fontId="3" fillId="4" borderId="43" xfId="0" applyFont="1" applyFill="1" applyBorder="1" applyAlignment="1">
      <alignment horizontal="left" vertical="top" wrapText="1"/>
    </xf>
    <xf numFmtId="0" fontId="3" fillId="4" borderId="31" xfId="0" applyFont="1" applyFill="1" applyBorder="1" applyAlignment="1">
      <alignment horizontal="left" vertical="top" wrapText="1"/>
    </xf>
    <xf numFmtId="0" fontId="3" fillId="4" borderId="2" xfId="0" applyFont="1" applyFill="1" applyBorder="1" applyAlignment="1">
      <alignment horizontal="left" vertical="top" wrapText="1"/>
    </xf>
    <xf numFmtId="0" fontId="8" fillId="2" borderId="38" xfId="0" applyFont="1" applyFill="1" applyBorder="1" applyAlignment="1">
      <alignment horizontal="left" vertical="top" wrapText="1"/>
    </xf>
    <xf numFmtId="0" fontId="6" fillId="2" borderId="39" xfId="0" applyFont="1" applyFill="1" applyBorder="1" applyAlignment="1">
      <alignment horizontal="left" vertical="top" wrapText="1"/>
    </xf>
    <xf numFmtId="0" fontId="2" fillId="2" borderId="25" xfId="0" applyFont="1" applyFill="1" applyBorder="1" applyAlignment="1" applyProtection="1">
      <alignment horizontal="center" vertical="top"/>
    </xf>
    <xf numFmtId="0" fontId="2" fillId="2" borderId="34" xfId="0" applyFont="1" applyFill="1" applyBorder="1" applyAlignment="1" applyProtection="1">
      <alignment horizontal="center" vertical="top"/>
    </xf>
    <xf numFmtId="0" fontId="4" fillId="0" borderId="3" xfId="0" applyFont="1" applyBorder="1" applyAlignment="1">
      <alignment horizontal="left" vertical="top"/>
    </xf>
    <xf numFmtId="0" fontId="4" fillId="0" borderId="9" xfId="0" applyFont="1" applyBorder="1" applyAlignment="1">
      <alignment horizontal="left" vertical="top"/>
    </xf>
    <xf numFmtId="0" fontId="4" fillId="0" borderId="13" xfId="0" applyFont="1" applyBorder="1" applyAlignment="1">
      <alignment horizontal="left" vertical="top"/>
    </xf>
    <xf numFmtId="0" fontId="2" fillId="14" borderId="25" xfId="0" applyFont="1" applyFill="1" applyBorder="1" applyAlignment="1" applyProtection="1">
      <alignment horizontal="center" vertical="top"/>
      <protection locked="0"/>
    </xf>
    <xf numFmtId="0" fontId="2" fillId="14" borderId="34" xfId="0" applyFont="1" applyFill="1" applyBorder="1" applyAlignment="1" applyProtection="1">
      <alignment horizontal="center" vertical="top"/>
      <protection locked="0"/>
    </xf>
    <xf numFmtId="0" fontId="16" fillId="0" borderId="4" xfId="0" applyFont="1" applyBorder="1" applyAlignment="1">
      <alignment horizontal="center" vertical="top" wrapText="1"/>
    </xf>
    <xf numFmtId="0" fontId="4" fillId="0" borderId="6" xfId="0" applyFont="1" applyBorder="1" applyAlignment="1">
      <alignment horizontal="center" vertical="top" wrapText="1"/>
    </xf>
    <xf numFmtId="0" fontId="4" fillId="0" borderId="14" xfId="0" applyFont="1" applyBorder="1" applyAlignment="1">
      <alignment horizontal="center" vertical="top" wrapText="1"/>
    </xf>
    <xf numFmtId="0" fontId="4" fillId="2" borderId="15" xfId="0" applyFont="1" applyFill="1" applyBorder="1" applyAlignment="1">
      <alignment horizontal="left" vertical="top"/>
    </xf>
    <xf numFmtId="0" fontId="19" fillId="2" borderId="16" xfId="0" applyFont="1" applyFill="1" applyBorder="1" applyAlignment="1">
      <alignment horizontal="left" vertical="top"/>
    </xf>
    <xf numFmtId="0" fontId="2" fillId="13" borderId="82" xfId="0" applyFont="1" applyFill="1" applyBorder="1" applyAlignment="1">
      <alignment horizontal="center" vertical="center" wrapText="1"/>
    </xf>
    <xf numFmtId="0" fontId="2" fillId="13" borderId="61" xfId="0" applyFont="1" applyFill="1" applyBorder="1" applyAlignment="1">
      <alignment horizontal="center" vertical="center" wrapText="1"/>
    </xf>
    <xf numFmtId="0" fontId="2" fillId="13" borderId="83" xfId="0" applyFont="1" applyFill="1" applyBorder="1" applyAlignment="1">
      <alignment horizontal="center" vertical="center" wrapText="1"/>
    </xf>
    <xf numFmtId="0" fontId="4" fillId="2" borderId="59" xfId="0" applyFont="1" applyFill="1" applyBorder="1" applyAlignment="1">
      <alignment horizontal="left" vertical="top"/>
    </xf>
    <xf numFmtId="0" fontId="2" fillId="0" borderId="0" xfId="0" applyFont="1" applyAlignment="1">
      <alignment horizontal="left" vertical="top"/>
    </xf>
    <xf numFmtId="0" fontId="2" fillId="2" borderId="15" xfId="0" applyFont="1" applyFill="1" applyBorder="1" applyAlignment="1">
      <alignment horizontal="left" vertical="top" wrapText="1"/>
    </xf>
    <xf numFmtId="0" fontId="20" fillId="2" borderId="16" xfId="0" applyFont="1" applyFill="1" applyBorder="1" applyAlignment="1">
      <alignment horizontal="left" vertical="top"/>
    </xf>
    <xf numFmtId="0" fontId="20" fillId="2" borderId="0" xfId="0" applyFont="1" applyFill="1" applyAlignment="1">
      <alignment horizontal="left" vertical="top"/>
    </xf>
    <xf numFmtId="0" fontId="2" fillId="2" borderId="0" xfId="0" applyFont="1" applyFill="1" applyAlignment="1">
      <alignment horizontal="left" vertical="top"/>
    </xf>
    <xf numFmtId="0" fontId="16" fillId="2" borderId="0" xfId="0" applyFont="1" applyFill="1" applyAlignment="1">
      <alignment horizontal="left" vertical="top"/>
    </xf>
    <xf numFmtId="0" fontId="2" fillId="0" borderId="1" xfId="0" applyFont="1" applyBorder="1" applyAlignment="1">
      <alignment horizontal="left" vertical="top"/>
    </xf>
    <xf numFmtId="0" fontId="4" fillId="2" borderId="8" xfId="0" applyFont="1" applyFill="1" applyBorder="1" applyAlignment="1">
      <alignment horizontal="right" vertical="top" wrapText="1"/>
    </xf>
    <xf numFmtId="0" fontId="4" fillId="6" borderId="3" xfId="0" applyFont="1" applyFill="1" applyBorder="1" applyAlignment="1" applyProtection="1">
      <alignment vertical="top"/>
      <protection locked="0"/>
    </xf>
    <xf numFmtId="0" fontId="4" fillId="6" borderId="9" xfId="0" applyFont="1" applyFill="1" applyBorder="1" applyAlignment="1" applyProtection="1">
      <alignment vertical="top"/>
      <protection locked="0"/>
    </xf>
    <xf numFmtId="0" fontId="4" fillId="6" borderId="44" xfId="0" applyFont="1" applyFill="1" applyBorder="1" applyAlignment="1" applyProtection="1">
      <alignment vertical="top"/>
      <protection locked="0"/>
    </xf>
    <xf numFmtId="0" fontId="2" fillId="2" borderId="15" xfId="0" applyFont="1" applyFill="1" applyBorder="1" applyAlignment="1">
      <alignment horizontal="left" vertical="top"/>
    </xf>
    <xf numFmtId="0" fontId="4" fillId="6" borderId="8" xfId="0" applyFont="1" applyFill="1" applyBorder="1" applyAlignment="1" applyProtection="1">
      <alignment horizontal="left" vertical="top" wrapText="1"/>
      <protection locked="0"/>
    </xf>
    <xf numFmtId="0" fontId="4" fillId="0" borderId="8" xfId="0" applyFont="1" applyBorder="1" applyAlignment="1">
      <alignment vertical="top" wrapText="1"/>
    </xf>
    <xf numFmtId="0" fontId="4" fillId="0" borderId="73" xfId="0" applyFont="1" applyBorder="1" applyAlignment="1">
      <alignment horizontal="center" vertical="top" wrapText="1"/>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44" xfId="0" applyFont="1" applyBorder="1" applyAlignment="1">
      <alignment horizontal="center" vertical="top" wrapText="1"/>
    </xf>
    <xf numFmtId="0" fontId="4" fillId="6" borderId="3" xfId="0" applyFont="1" applyFill="1" applyBorder="1" applyAlignment="1" applyProtection="1">
      <alignment horizontal="left" vertical="top" wrapText="1"/>
      <protection locked="0"/>
    </xf>
    <xf numFmtId="0" fontId="4" fillId="2" borderId="3" xfId="0" applyFont="1" applyFill="1" applyBorder="1" applyAlignment="1">
      <alignment horizontal="left" vertical="top" wrapText="1"/>
    </xf>
    <xf numFmtId="0" fontId="4" fillId="2" borderId="13" xfId="0" applyFont="1" applyFill="1" applyBorder="1" applyAlignment="1">
      <alignment horizontal="left" vertical="top" wrapText="1"/>
    </xf>
    <xf numFmtId="0" fontId="2" fillId="14" borderId="13" xfId="0" applyFont="1" applyFill="1" applyBorder="1" applyAlignment="1" applyProtection="1">
      <alignment horizontal="center" vertical="top"/>
      <protection locked="0"/>
    </xf>
    <xf numFmtId="0" fontId="2" fillId="14" borderId="63" xfId="0" applyFont="1" applyFill="1" applyBorder="1" applyAlignment="1" applyProtection="1">
      <alignment horizontal="center" vertical="top"/>
      <protection locked="0"/>
    </xf>
    <xf numFmtId="0" fontId="4" fillId="6" borderId="0" xfId="0" applyFont="1" applyFill="1" applyAlignment="1">
      <alignment horizontal="left" vertical="center"/>
    </xf>
    <xf numFmtId="0" fontId="4" fillId="6" borderId="72" xfId="0" applyFont="1" applyFill="1" applyBorder="1" applyAlignment="1">
      <alignment horizontal="left" vertical="center" wrapText="1"/>
    </xf>
    <xf numFmtId="0" fontId="4" fillId="6" borderId="0" xfId="0" applyFont="1" applyFill="1" applyAlignment="1">
      <alignment horizontal="left" vertical="center" wrapText="1"/>
    </xf>
    <xf numFmtId="0" fontId="4" fillId="6" borderId="15" xfId="0" applyFont="1" applyFill="1" applyBorder="1" applyAlignment="1">
      <alignment horizontal="left" vertical="center"/>
    </xf>
    <xf numFmtId="0" fontId="19" fillId="2" borderId="16" xfId="0" applyFont="1" applyFill="1" applyBorder="1" applyAlignment="1">
      <alignment horizontal="left" vertical="center"/>
    </xf>
    <xf numFmtId="0" fontId="19" fillId="2" borderId="0" xfId="0" applyFont="1" applyFill="1" applyAlignment="1">
      <alignment horizontal="left" vertical="center"/>
    </xf>
    <xf numFmtId="0" fontId="4" fillId="2" borderId="0" xfId="0" applyFont="1" applyFill="1" applyAlignment="1">
      <alignment horizontal="left" vertical="center"/>
    </xf>
    <xf numFmtId="0" fontId="7" fillId="2" borderId="0" xfId="0" applyFont="1" applyFill="1" applyAlignment="1">
      <alignment horizontal="left" vertical="center" wrapText="1"/>
    </xf>
    <xf numFmtId="0" fontId="4" fillId="2" borderId="2" xfId="0" applyFont="1" applyFill="1" applyBorder="1" applyAlignment="1">
      <alignment horizontal="left" vertical="center"/>
    </xf>
    <xf numFmtId="0" fontId="4" fillId="2" borderId="1" xfId="0" applyFont="1" applyFill="1" applyBorder="1" applyAlignment="1">
      <alignment horizontal="left" vertical="center"/>
    </xf>
    <xf numFmtId="0" fontId="4" fillId="6" borderId="1" xfId="0" applyFont="1" applyFill="1" applyBorder="1" applyAlignment="1">
      <alignment horizontal="left" vertical="center"/>
    </xf>
    <xf numFmtId="0" fontId="4" fillId="0" borderId="5" xfId="0" applyFont="1" applyBorder="1" applyAlignment="1">
      <alignment horizontal="left" vertical="top"/>
    </xf>
    <xf numFmtId="0" fontId="2" fillId="0" borderId="77" xfId="0" applyFont="1" applyBorder="1" applyAlignment="1">
      <alignment horizontal="left" vertical="center" wrapText="1"/>
    </xf>
    <xf numFmtId="0" fontId="2" fillId="0" borderId="5" xfId="0" applyFont="1" applyBorder="1" applyAlignment="1">
      <alignment horizontal="left" vertical="center" wrapText="1"/>
    </xf>
    <xf numFmtId="0" fontId="2" fillId="0" borderId="78" xfId="0" applyFont="1" applyBorder="1" applyAlignment="1">
      <alignment horizontal="left" vertical="center" wrapText="1"/>
    </xf>
    <xf numFmtId="0" fontId="16" fillId="2" borderId="15" xfId="0" applyFont="1" applyFill="1" applyBorder="1" applyAlignment="1">
      <alignment horizontal="right" vertical="top" wrapText="1"/>
    </xf>
    <xf numFmtId="0" fontId="7" fillId="2" borderId="16" xfId="0" applyFont="1" applyFill="1" applyBorder="1" applyAlignment="1">
      <alignment horizontal="left" vertical="top"/>
    </xf>
    <xf numFmtId="0" fontId="16" fillId="2" borderId="0" xfId="0" applyFont="1" applyFill="1" applyAlignment="1">
      <alignment horizontal="left" vertical="top" wrapText="1"/>
    </xf>
    <xf numFmtId="0" fontId="4" fillId="2" borderId="8" xfId="0" applyFont="1" applyFill="1" applyBorder="1" applyAlignment="1">
      <alignment vertical="top" wrapText="1"/>
    </xf>
    <xf numFmtId="0" fontId="4" fillId="0" borderId="8" xfId="0" applyFont="1" applyBorder="1" applyAlignment="1">
      <alignment horizontal="left" vertical="top" wrapText="1"/>
    </xf>
    <xf numFmtId="2" fontId="2" fillId="14" borderId="63" xfId="0" applyNumberFormat="1" applyFont="1" applyFill="1" applyBorder="1" applyAlignment="1" applyProtection="1">
      <alignment horizontal="center" vertical="top"/>
      <protection locked="0"/>
    </xf>
    <xf numFmtId="0" fontId="4" fillId="2" borderId="16" xfId="0" applyFont="1" applyFill="1" applyBorder="1" applyAlignment="1">
      <alignment horizontal="left" vertical="top"/>
    </xf>
    <xf numFmtId="0" fontId="4" fillId="2" borderId="73" xfId="0" applyFont="1" applyFill="1" applyBorder="1" applyAlignment="1">
      <alignment horizontal="center" vertical="top" wrapText="1"/>
    </xf>
    <xf numFmtId="0" fontId="4" fillId="2" borderId="13" xfId="0" applyFont="1" applyFill="1" applyBorder="1" applyAlignment="1">
      <alignment horizontal="center" vertical="top" wrapText="1"/>
    </xf>
    <xf numFmtId="0" fontId="4" fillId="2" borderId="0" xfId="0" applyFont="1" applyFill="1" applyAlignment="1">
      <alignment horizontal="left" vertical="top" wrapText="1"/>
    </xf>
    <xf numFmtId="0" fontId="7" fillId="2" borderId="0" xfId="0" applyFont="1" applyFill="1" applyAlignment="1">
      <alignment vertical="top" wrapText="1"/>
    </xf>
    <xf numFmtId="0" fontId="4" fillId="0" borderId="57" xfId="0" applyFont="1" applyBorder="1" applyAlignment="1">
      <alignment vertical="top" wrapText="1"/>
    </xf>
    <xf numFmtId="2" fontId="4" fillId="2" borderId="57" xfId="0" applyNumberFormat="1" applyFont="1" applyFill="1" applyBorder="1" applyAlignment="1">
      <alignment horizontal="left" vertical="top"/>
    </xf>
    <xf numFmtId="0" fontId="4" fillId="2" borderId="76" xfId="0" applyFont="1" applyFill="1" applyBorder="1" applyAlignment="1">
      <alignment horizontal="left" vertical="top" wrapText="1"/>
    </xf>
    <xf numFmtId="0" fontId="2" fillId="13" borderId="4" xfId="0" applyFont="1" applyFill="1" applyBorder="1" applyAlignment="1">
      <alignment horizontal="center" vertical="top" wrapText="1"/>
    </xf>
    <xf numFmtId="0" fontId="2" fillId="13" borderId="6" xfId="0" applyFont="1" applyFill="1" applyBorder="1" applyAlignment="1">
      <alignment horizontal="center" vertical="top" wrapText="1"/>
    </xf>
    <xf numFmtId="0" fontId="2" fillId="13" borderId="14" xfId="0" applyFont="1" applyFill="1" applyBorder="1" applyAlignment="1">
      <alignment horizontal="center" vertical="top" wrapText="1"/>
    </xf>
    <xf numFmtId="0" fontId="4" fillId="2" borderId="67" xfId="0" applyFont="1" applyFill="1" applyBorder="1" applyAlignment="1">
      <alignment horizontal="left" vertical="top" wrapText="1"/>
    </xf>
    <xf numFmtId="0" fontId="4" fillId="2" borderId="8" xfId="0" applyFont="1" applyFill="1" applyBorder="1" applyAlignment="1">
      <alignment horizontal="left" vertical="top" wrapText="1"/>
    </xf>
    <xf numFmtId="2" fontId="2" fillId="14" borderId="8" xfId="0" applyNumberFormat="1" applyFont="1" applyFill="1" applyBorder="1" applyAlignment="1" applyProtection="1">
      <alignment horizontal="center" vertical="top"/>
      <protection locked="0"/>
    </xf>
    <xf numFmtId="0" fontId="4" fillId="2" borderId="3" xfId="0" applyFont="1" applyFill="1" applyBorder="1" applyAlignment="1">
      <alignment horizontal="center" vertical="top" wrapText="1"/>
    </xf>
    <xf numFmtId="0" fontId="4" fillId="2" borderId="9" xfId="0" applyFont="1" applyFill="1" applyBorder="1" applyAlignment="1">
      <alignment horizontal="center" vertical="top" wrapText="1"/>
    </xf>
    <xf numFmtId="0" fontId="4" fillId="2" borderId="44" xfId="0" applyFont="1" applyFill="1" applyBorder="1" applyAlignment="1">
      <alignment horizontal="center" vertical="top" wrapText="1"/>
    </xf>
    <xf numFmtId="0" fontId="4" fillId="2" borderId="67" xfId="0" applyFont="1" applyFill="1" applyBorder="1" applyAlignment="1">
      <alignment horizontal="left" vertical="top"/>
    </xf>
    <xf numFmtId="0" fontId="4" fillId="2" borderId="8" xfId="0" applyFont="1" applyFill="1" applyBorder="1" applyAlignment="1">
      <alignment horizontal="left" vertical="top"/>
    </xf>
    <xf numFmtId="0" fontId="2" fillId="2" borderId="16" xfId="0" applyFont="1" applyFill="1" applyBorder="1" applyAlignment="1">
      <alignment horizontal="left" vertical="top"/>
    </xf>
    <xf numFmtId="0" fontId="4" fillId="0" borderId="13" xfId="0" applyFont="1" applyBorder="1" applyAlignment="1">
      <alignment horizontal="center" vertical="top" wrapText="1"/>
    </xf>
    <xf numFmtId="0" fontId="4" fillId="2" borderId="16" xfId="0" applyFont="1" applyFill="1" applyBorder="1" applyAlignment="1">
      <alignment horizontal="left" vertical="top" wrapText="1"/>
    </xf>
    <xf numFmtId="0" fontId="32" fillId="0" borderId="0" xfId="0" applyFont="1" applyAlignment="1">
      <alignment horizontal="left" vertical="top"/>
    </xf>
    <xf numFmtId="0" fontId="32" fillId="0" borderId="3" xfId="0" applyFont="1" applyBorder="1" applyAlignment="1">
      <alignment horizontal="center" vertical="top" wrapText="1"/>
    </xf>
    <xf numFmtId="0" fontId="32" fillId="0" borderId="9" xfId="0" applyFont="1" applyBorder="1" applyAlignment="1">
      <alignment horizontal="center" vertical="top" wrapText="1"/>
    </xf>
    <xf numFmtId="0" fontId="32" fillId="0" borderId="44" xfId="0" applyFont="1" applyBorder="1" applyAlignment="1">
      <alignment horizontal="center" vertical="top" wrapText="1"/>
    </xf>
    <xf numFmtId="0" fontId="32" fillId="2" borderId="15" xfId="0" applyFont="1" applyFill="1" applyBorder="1" applyAlignment="1">
      <alignment horizontal="left" vertical="top"/>
    </xf>
    <xf numFmtId="0" fontId="32" fillId="2" borderId="16" xfId="0" applyFont="1" applyFill="1" applyBorder="1" applyAlignment="1">
      <alignment horizontal="left" vertical="top" wrapText="1"/>
    </xf>
    <xf numFmtId="0" fontId="32" fillId="2" borderId="0" xfId="0" applyFont="1" applyFill="1" applyAlignment="1">
      <alignment horizontal="left" vertical="top" wrapText="1"/>
    </xf>
    <xf numFmtId="0" fontId="32" fillId="2" borderId="0" xfId="0" applyFont="1" applyFill="1" applyAlignment="1">
      <alignment horizontal="left" vertical="top"/>
    </xf>
    <xf numFmtId="0" fontId="33" fillId="2" borderId="0" xfId="0" applyFont="1" applyFill="1" applyAlignment="1">
      <alignment horizontal="left" vertical="top"/>
    </xf>
    <xf numFmtId="0" fontId="32" fillId="2" borderId="2" xfId="0" applyFont="1" applyFill="1" applyBorder="1" applyAlignment="1">
      <alignment horizontal="left" vertical="top"/>
    </xf>
    <xf numFmtId="0" fontId="32" fillId="2" borderId="1" xfId="0" applyFont="1" applyFill="1" applyBorder="1" applyAlignment="1">
      <alignment horizontal="left" vertical="top"/>
    </xf>
    <xf numFmtId="0" fontId="32" fillId="0" borderId="1" xfId="0" applyFont="1" applyBorder="1" applyAlignment="1">
      <alignment horizontal="left" vertical="top"/>
    </xf>
    <xf numFmtId="0" fontId="2" fillId="13" borderId="70" xfId="0" applyFont="1" applyFill="1" applyBorder="1" applyAlignment="1">
      <alignment horizontal="center" vertical="top" wrapText="1"/>
    </xf>
    <xf numFmtId="0" fontId="2" fillId="13" borderId="18" xfId="0" applyFont="1" applyFill="1" applyBorder="1" applyAlignment="1">
      <alignment horizontal="center" vertical="top" wrapText="1"/>
    </xf>
    <xf numFmtId="0" fontId="2" fillId="13" borderId="71" xfId="0" applyFont="1" applyFill="1" applyBorder="1" applyAlignment="1">
      <alignment horizontal="center" vertical="top" wrapText="1"/>
    </xf>
    <xf numFmtId="2" fontId="2" fillId="2" borderId="15" xfId="0" applyNumberFormat="1" applyFont="1" applyFill="1" applyBorder="1" applyAlignment="1">
      <alignment horizontal="left" vertical="top"/>
    </xf>
    <xf numFmtId="0" fontId="4" fillId="2" borderId="73" xfId="0" applyFont="1" applyFill="1" applyBorder="1" applyAlignment="1">
      <alignment horizontal="left" vertical="top" wrapText="1"/>
    </xf>
    <xf numFmtId="0" fontId="4" fillId="2" borderId="9" xfId="0" applyFont="1" applyFill="1" applyBorder="1" applyAlignment="1">
      <alignment horizontal="left" vertical="top" wrapText="1"/>
    </xf>
    <xf numFmtId="1" fontId="2" fillId="2" borderId="9" xfId="0" applyNumberFormat="1" applyFont="1" applyFill="1" applyBorder="1" applyAlignment="1" applyProtection="1">
      <alignment horizontal="center" vertical="top"/>
      <protection locked="0"/>
    </xf>
    <xf numFmtId="0" fontId="8" fillId="4" borderId="67" xfId="0" applyFont="1" applyFill="1" applyBorder="1" applyAlignment="1">
      <alignment horizontal="left" vertical="top" wrapText="1"/>
    </xf>
    <xf numFmtId="0" fontId="8" fillId="4" borderId="8" xfId="0" applyFont="1" applyFill="1" applyBorder="1" applyAlignment="1">
      <alignment horizontal="left" vertical="top" wrapText="1"/>
    </xf>
    <xf numFmtId="0" fontId="8" fillId="4" borderId="63" xfId="0" applyFont="1" applyFill="1" applyBorder="1" applyAlignment="1">
      <alignment horizontal="left" vertical="top" wrapText="1"/>
    </xf>
    <xf numFmtId="0" fontId="2" fillId="0" borderId="0" xfId="0" applyFont="1" applyAlignment="1">
      <alignment horizontal="left" vertical="center"/>
    </xf>
    <xf numFmtId="0" fontId="2" fillId="4" borderId="6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63" xfId="0" applyFont="1" applyFill="1" applyBorder="1" applyAlignment="1">
      <alignment horizontal="left" vertical="center" wrapText="1"/>
    </xf>
    <xf numFmtId="2" fontId="2" fillId="2" borderId="15" xfId="0" applyNumberFormat="1" applyFont="1" applyFill="1" applyBorder="1" applyAlignment="1">
      <alignment horizontal="left" vertical="center"/>
    </xf>
    <xf numFmtId="0" fontId="2" fillId="2" borderId="0" xfId="0" applyFont="1" applyFill="1" applyAlignment="1">
      <alignment horizontal="left" vertical="center"/>
    </xf>
    <xf numFmtId="0" fontId="16" fillId="2" borderId="0" xfId="0" applyFont="1" applyFill="1" applyAlignment="1">
      <alignment horizontal="left" vertical="center"/>
    </xf>
    <xf numFmtId="0" fontId="2" fillId="2" borderId="2" xfId="0" applyFont="1" applyFill="1" applyBorder="1" applyAlignment="1">
      <alignment horizontal="left" vertical="center"/>
    </xf>
    <xf numFmtId="0" fontId="2" fillId="2" borderId="1" xfId="0" applyFont="1" applyFill="1" applyBorder="1" applyAlignment="1">
      <alignment horizontal="left" vertical="center"/>
    </xf>
    <xf numFmtId="0" fontId="2" fillId="0" borderId="1" xfId="0" applyFont="1" applyBorder="1" applyAlignment="1">
      <alignment horizontal="left" vertical="center"/>
    </xf>
    <xf numFmtId="1" fontId="6" fillId="14" borderId="8" xfId="0" applyNumberFormat="1" applyFont="1" applyFill="1" applyBorder="1" applyAlignment="1" applyProtection="1">
      <alignment horizontal="center" vertical="center" wrapText="1"/>
      <protection locked="0"/>
    </xf>
    <xf numFmtId="1" fontId="2" fillId="14" borderId="63" xfId="0" applyNumberFormat="1" applyFont="1" applyFill="1" applyBorder="1" applyAlignment="1" applyProtection="1">
      <alignment horizontal="center" vertical="top"/>
      <protection locked="0"/>
    </xf>
    <xf numFmtId="0" fontId="4" fillId="0" borderId="67" xfId="0" applyFont="1" applyBorder="1" applyAlignment="1">
      <alignment horizontal="left" vertical="top" wrapText="1"/>
    </xf>
    <xf numFmtId="0" fontId="4" fillId="0" borderId="3" xfId="0" applyFont="1" applyBorder="1" applyAlignment="1">
      <alignment horizontal="left" vertical="top" wrapText="1"/>
    </xf>
    <xf numFmtId="0" fontId="4" fillId="0" borderId="9" xfId="0" applyFont="1" applyBorder="1" applyAlignment="1">
      <alignment horizontal="left" vertical="top" wrapText="1"/>
    </xf>
    <xf numFmtId="0" fontId="4" fillId="0" borderId="13" xfId="0" applyFont="1" applyBorder="1" applyAlignment="1">
      <alignment horizontal="left" vertical="top" wrapText="1"/>
    </xf>
    <xf numFmtId="0" fontId="4" fillId="6" borderId="16" xfId="0" applyFont="1" applyFill="1" applyBorder="1" applyAlignment="1">
      <alignment horizontal="left" vertical="top" wrapText="1"/>
    </xf>
    <xf numFmtId="0" fontId="4" fillId="6" borderId="0" xfId="0" applyFont="1" applyFill="1" applyAlignment="1">
      <alignment horizontal="left" vertical="top" wrapText="1"/>
    </xf>
    <xf numFmtId="0" fontId="4" fillId="0" borderId="68" xfId="0" applyFont="1" applyBorder="1" applyAlignment="1">
      <alignment horizontal="left" vertical="top" wrapText="1"/>
    </xf>
    <xf numFmtId="0" fontId="4" fillId="0" borderId="55" xfId="0" applyFont="1" applyBorder="1" applyAlignment="1">
      <alignment horizontal="left" vertical="top" wrapText="1"/>
    </xf>
    <xf numFmtId="1" fontId="6" fillId="14" borderId="55" xfId="0" applyNumberFormat="1" applyFont="1" applyFill="1" applyBorder="1" applyAlignment="1" applyProtection="1">
      <alignment horizontal="center" vertical="top"/>
      <protection locked="0"/>
    </xf>
    <xf numFmtId="0" fontId="4" fillId="0" borderId="56" xfId="0" applyFont="1" applyBorder="1" applyAlignment="1">
      <alignment horizontal="left" vertical="top" wrapText="1"/>
    </xf>
    <xf numFmtId="0" fontId="4" fillId="0" borderId="57" xfId="0" applyFont="1" applyBorder="1" applyAlignment="1">
      <alignment horizontal="left" vertical="top" wrapText="1"/>
    </xf>
    <xf numFmtId="0" fontId="4" fillId="0" borderId="58" xfId="0" applyFont="1" applyBorder="1" applyAlignment="1">
      <alignment horizontal="left" vertical="top" wrapText="1"/>
    </xf>
    <xf numFmtId="1" fontId="2" fillId="14" borderId="69" xfId="0" applyNumberFormat="1" applyFont="1" applyFill="1" applyBorder="1" applyAlignment="1" applyProtection="1">
      <alignment horizontal="center" vertical="top"/>
      <protection locked="0"/>
    </xf>
    <xf numFmtId="0" fontId="2" fillId="4" borderId="64" xfId="0" applyFont="1" applyFill="1" applyBorder="1" applyAlignment="1">
      <alignment horizontal="left" vertical="center" wrapText="1"/>
    </xf>
    <xf numFmtId="0" fontId="2" fillId="4" borderId="65" xfId="0" applyFont="1" applyFill="1" applyBorder="1" applyAlignment="1">
      <alignment horizontal="left" vertical="center" wrapText="1"/>
    </xf>
    <xf numFmtId="0" fontId="2" fillId="4" borderId="66" xfId="0" applyFont="1" applyFill="1" applyBorder="1" applyAlignment="1">
      <alignment horizontal="left" vertical="center" wrapText="1"/>
    </xf>
    <xf numFmtId="0" fontId="20" fillId="2" borderId="16" xfId="0" applyFont="1" applyFill="1" applyBorder="1" applyAlignment="1">
      <alignment horizontal="left" vertical="center"/>
    </xf>
    <xf numFmtId="0" fontId="20" fillId="2" borderId="0" xfId="0" applyFont="1" applyFill="1" applyAlignment="1">
      <alignment horizontal="left" vertical="center"/>
    </xf>
    <xf numFmtId="1" fontId="2" fillId="14" borderId="8" xfId="0" applyNumberFormat="1" applyFont="1" applyFill="1" applyBorder="1" applyAlignment="1" applyProtection="1">
      <alignment horizontal="center" vertical="top"/>
      <protection locked="0"/>
    </xf>
    <xf numFmtId="0" fontId="2" fillId="4" borderId="70"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2" fillId="4" borderId="71" xfId="0" applyFont="1" applyFill="1" applyBorder="1" applyAlignment="1">
      <alignment horizontal="left" vertical="center" wrapText="1"/>
    </xf>
    <xf numFmtId="0" fontId="2" fillId="2" borderId="73" xfId="0" applyFont="1" applyFill="1" applyBorder="1" applyAlignment="1">
      <alignment horizontal="left" vertical="top" wrapText="1"/>
    </xf>
    <xf numFmtId="0" fontId="2" fillId="2" borderId="9" xfId="0" applyFont="1" applyFill="1" applyBorder="1" applyAlignment="1">
      <alignment horizontal="left" vertical="top" wrapText="1"/>
    </xf>
    <xf numFmtId="14" fontId="2" fillId="6" borderId="3" xfId="0" applyNumberFormat="1" applyFont="1" applyFill="1" applyBorder="1" applyAlignment="1" applyProtection="1">
      <alignment horizontal="right" vertical="top" wrapText="1"/>
      <protection locked="0"/>
    </xf>
    <xf numFmtId="14" fontId="2" fillId="6" borderId="9" xfId="0" applyNumberFormat="1" applyFont="1" applyFill="1" applyBorder="1" applyAlignment="1" applyProtection="1">
      <alignment horizontal="right" vertical="top" wrapText="1"/>
      <protection locked="0"/>
    </xf>
    <xf numFmtId="14" fontId="2" fillId="6" borderId="44" xfId="0" applyNumberFormat="1" applyFont="1" applyFill="1" applyBorder="1" applyAlignment="1" applyProtection="1">
      <alignment horizontal="right" vertical="top" wrapText="1"/>
      <protection locked="0"/>
    </xf>
    <xf numFmtId="0" fontId="34" fillId="2" borderId="67" xfId="0" applyFont="1" applyFill="1" applyBorder="1" applyAlignment="1">
      <alignment horizontal="left" vertical="top" wrapText="1"/>
    </xf>
    <xf numFmtId="0" fontId="34" fillId="2" borderId="8" xfId="0" applyFont="1" applyFill="1" applyBorder="1" applyAlignment="1">
      <alignment horizontal="left" vertical="top" wrapText="1"/>
    </xf>
    <xf numFmtId="164" fontId="2" fillId="14" borderId="3" xfId="0" applyNumberFormat="1" applyFont="1" applyFill="1" applyBorder="1" applyAlignment="1" applyProtection="1">
      <alignment horizontal="left" vertical="top" wrapText="1"/>
      <protection locked="0"/>
    </xf>
    <xf numFmtId="164" fontId="2" fillId="14" borderId="9" xfId="0" applyNumberFormat="1" applyFont="1" applyFill="1" applyBorder="1" applyAlignment="1" applyProtection="1">
      <alignment horizontal="left" vertical="top" wrapText="1"/>
      <protection locked="0"/>
    </xf>
    <xf numFmtId="164" fontId="2" fillId="14" borderId="44" xfId="0" applyNumberFormat="1" applyFont="1" applyFill="1" applyBorder="1" applyAlignment="1" applyProtection="1">
      <alignment horizontal="left" vertical="top" wrapText="1"/>
      <protection locked="0"/>
    </xf>
    <xf numFmtId="2" fontId="4" fillId="2" borderId="15" xfId="0" applyNumberFormat="1" applyFont="1" applyFill="1" applyBorder="1" applyAlignment="1">
      <alignment horizontal="left" vertical="top"/>
    </xf>
    <xf numFmtId="0" fontId="36" fillId="2" borderId="68" xfId="0" applyFont="1" applyFill="1" applyBorder="1" applyAlignment="1">
      <alignment horizontal="left" vertical="top" wrapText="1"/>
    </xf>
    <xf numFmtId="0" fontId="34" fillId="2" borderId="55" xfId="0" applyFont="1" applyFill="1" applyBorder="1" applyAlignment="1">
      <alignment horizontal="left" vertical="top" wrapText="1"/>
    </xf>
    <xf numFmtId="9" fontId="2" fillId="2" borderId="56" xfId="0" applyNumberFormat="1" applyFont="1" applyFill="1" applyBorder="1" applyAlignment="1">
      <alignment horizontal="left" vertical="top" wrapText="1"/>
    </xf>
    <xf numFmtId="9" fontId="2" fillId="2" borderId="57" xfId="0" applyNumberFormat="1" applyFont="1" applyFill="1" applyBorder="1" applyAlignment="1">
      <alignment horizontal="left" vertical="top" wrapText="1"/>
    </xf>
    <xf numFmtId="9" fontId="2" fillId="2" borderId="62" xfId="0" applyNumberFormat="1" applyFont="1" applyFill="1" applyBorder="1" applyAlignment="1">
      <alignment horizontal="left" vertical="top" wrapText="1"/>
    </xf>
    <xf numFmtId="0" fontId="7" fillId="2" borderId="3" xfId="0" applyFont="1" applyFill="1" applyBorder="1" applyAlignment="1">
      <alignment horizontal="left" vertical="top" wrapText="1"/>
    </xf>
    <xf numFmtId="0" fontId="4" fillId="2" borderId="44" xfId="0" applyFont="1" applyFill="1" applyBorder="1" applyAlignment="1">
      <alignment horizontal="left" vertical="top" wrapText="1"/>
    </xf>
    <xf numFmtId="167" fontId="2" fillId="14" borderId="8" xfId="0" applyNumberFormat="1" applyFont="1" applyFill="1" applyBorder="1" applyAlignment="1" applyProtection="1">
      <alignment horizontal="center" vertical="top"/>
      <protection locked="0"/>
    </xf>
    <xf numFmtId="0" fontId="4" fillId="0" borderId="3"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74" xfId="0" applyFont="1" applyBorder="1" applyAlignment="1">
      <alignment horizontal="left" vertical="top" wrapText="1"/>
    </xf>
    <xf numFmtId="1" fontId="2" fillId="14" borderId="17" xfId="0" applyNumberFormat="1" applyFont="1" applyFill="1" applyBorder="1" applyAlignment="1" applyProtection="1">
      <alignment horizontal="center" vertical="top"/>
      <protection locked="0"/>
    </xf>
    <xf numFmtId="0" fontId="4" fillId="6" borderId="16" xfId="0" applyFont="1" applyFill="1" applyBorder="1" applyAlignment="1">
      <alignment horizontal="left" vertical="top" wrapText="1"/>
    </xf>
    <xf numFmtId="0" fontId="4" fillId="6" borderId="0" xfId="0" applyFont="1" applyFill="1" applyAlignment="1">
      <alignment horizontal="left" vertical="top" wrapText="1"/>
    </xf>
    <xf numFmtId="0" fontId="4" fillId="0" borderId="41" xfId="0" applyFont="1" applyBorder="1" applyAlignment="1">
      <alignment horizontal="left" vertical="top" wrapText="1"/>
    </xf>
    <xf numFmtId="0" fontId="4" fillId="2" borderId="60" xfId="0" applyFont="1" applyFill="1" applyBorder="1" applyAlignment="1">
      <alignment horizontal="left" vertical="top"/>
    </xf>
    <xf numFmtId="0" fontId="2" fillId="0" borderId="43" xfId="0" applyFont="1" applyBorder="1" applyAlignment="1">
      <alignment vertical="top"/>
    </xf>
    <xf numFmtId="0" fontId="2" fillId="4" borderId="4" xfId="0" applyFont="1" applyFill="1" applyBorder="1" applyAlignment="1">
      <alignment vertical="top" wrapText="1"/>
    </xf>
    <xf numFmtId="0" fontId="2" fillId="4" borderId="46" xfId="0" applyFont="1" applyFill="1" applyBorder="1" applyAlignment="1">
      <alignment vertical="top" wrapText="1"/>
    </xf>
    <xf numFmtId="0" fontId="2" fillId="4" borderId="47" xfId="0" applyFont="1" applyFill="1" applyBorder="1" applyAlignment="1">
      <alignment vertical="top" wrapText="1"/>
    </xf>
    <xf numFmtId="0" fontId="2" fillId="4" borderId="88" xfId="0" applyFont="1" applyFill="1" applyBorder="1" applyAlignment="1">
      <alignment vertical="top"/>
    </xf>
    <xf numFmtId="0" fontId="2" fillId="4" borderId="6" xfId="0" applyFont="1" applyFill="1" applyBorder="1" applyAlignment="1">
      <alignment vertical="top"/>
    </xf>
    <xf numFmtId="0" fontId="2" fillId="4" borderId="14" xfId="0" applyFont="1" applyFill="1" applyBorder="1" applyAlignment="1">
      <alignment vertical="top"/>
    </xf>
    <xf numFmtId="0" fontId="2" fillId="2" borderId="15" xfId="0" applyFont="1" applyFill="1" applyBorder="1" applyAlignment="1">
      <alignment vertical="top"/>
    </xf>
    <xf numFmtId="0" fontId="20" fillId="2" borderId="16" xfId="0" applyFont="1" applyFill="1" applyBorder="1" applyAlignment="1">
      <alignment vertical="top"/>
    </xf>
    <xf numFmtId="0" fontId="20" fillId="2" borderId="0" xfId="0" applyFont="1" applyFill="1" applyAlignment="1">
      <alignment vertical="top"/>
    </xf>
    <xf numFmtId="0" fontId="2" fillId="2" borderId="0" xfId="0" applyFont="1" applyFill="1" applyAlignment="1">
      <alignment vertical="top"/>
    </xf>
    <xf numFmtId="0" fontId="16" fillId="2" borderId="0" xfId="0" applyFont="1" applyFill="1" applyAlignment="1">
      <alignment vertical="top"/>
    </xf>
    <xf numFmtId="0" fontId="2" fillId="2" borderId="2" xfId="0" applyFont="1" applyFill="1" applyBorder="1" applyAlignment="1">
      <alignment vertical="top"/>
    </xf>
    <xf numFmtId="0" fontId="2" fillId="2" borderId="1" xfId="0" applyFont="1" applyFill="1" applyBorder="1" applyAlignment="1">
      <alignment vertical="top"/>
    </xf>
    <xf numFmtId="0" fontId="2" fillId="0" borderId="1" xfId="0" applyFont="1" applyBorder="1" applyAlignment="1">
      <alignment vertical="top"/>
    </xf>
    <xf numFmtId="0" fontId="8" fillId="0" borderId="36" xfId="0" applyFont="1" applyBorder="1" applyAlignment="1">
      <alignment vertical="top" wrapText="1"/>
    </xf>
    <xf numFmtId="0" fontId="8" fillId="0" borderId="81" xfId="0" applyFont="1" applyBorder="1" applyAlignment="1">
      <alignment horizontal="left" vertical="top" wrapText="1"/>
    </xf>
    <xf numFmtId="0" fontId="8" fillId="0" borderId="87" xfId="0" applyFont="1" applyBorder="1" applyAlignment="1">
      <alignment horizontal="left" vertical="top" wrapText="1"/>
    </xf>
    <xf numFmtId="0" fontId="8" fillId="0" borderId="1" xfId="0" applyFont="1" applyBorder="1" applyAlignment="1">
      <alignment vertical="top" wrapText="1"/>
    </xf>
    <xf numFmtId="0" fontId="8" fillId="0" borderId="43" xfId="0" applyFont="1" applyBorder="1" applyAlignment="1">
      <alignment horizontal="left" vertical="top" wrapText="1"/>
    </xf>
    <xf numFmtId="0" fontId="8" fillId="0" borderId="2" xfId="0" applyFont="1" applyBorder="1" applyAlignment="1">
      <alignment horizontal="left" vertical="top" wrapText="1"/>
    </xf>
    <xf numFmtId="1" fontId="2" fillId="2" borderId="8" xfId="0" applyNumberFormat="1" applyFont="1" applyFill="1" applyBorder="1" applyAlignment="1">
      <alignment horizontal="center" vertical="top"/>
    </xf>
    <xf numFmtId="0" fontId="4" fillId="2" borderId="3" xfId="0" applyFont="1" applyFill="1" applyBorder="1" applyAlignment="1">
      <alignment horizontal="left" vertical="top"/>
    </xf>
    <xf numFmtId="0" fontId="4" fillId="2" borderId="9" xfId="0" applyFont="1" applyFill="1" applyBorder="1" applyAlignment="1">
      <alignment horizontal="left" vertical="top"/>
    </xf>
    <xf numFmtId="0" fontId="4" fillId="2" borderId="13" xfId="0" applyFont="1" applyFill="1" applyBorder="1" applyAlignment="1">
      <alignment horizontal="left" vertical="top"/>
    </xf>
    <xf numFmtId="1" fontId="2" fillId="2" borderId="55" xfId="0" applyNumberFormat="1" applyFont="1" applyFill="1" applyBorder="1" applyAlignment="1">
      <alignment horizontal="center" vertical="top"/>
    </xf>
    <xf numFmtId="0" fontId="4" fillId="0" borderId="56" xfId="0" applyFont="1" applyBorder="1" applyAlignment="1">
      <alignment horizontal="left" vertical="top"/>
    </xf>
    <xf numFmtId="0" fontId="4" fillId="0" borderId="57" xfId="0" applyFont="1" applyBorder="1" applyAlignment="1">
      <alignment horizontal="left" vertical="top"/>
    </xf>
    <xf numFmtId="0" fontId="4" fillId="0" borderId="58" xfId="0" applyFont="1" applyBorder="1" applyAlignment="1">
      <alignment horizontal="left" vertical="top"/>
    </xf>
    <xf numFmtId="0" fontId="4" fillId="0" borderId="0" xfId="0" applyFont="1"/>
    <xf numFmtId="0" fontId="2" fillId="2" borderId="1" xfId="0" applyFont="1" applyFill="1" applyBorder="1" applyAlignment="1">
      <alignment horizontal="left" vertical="top" wrapText="1"/>
    </xf>
    <xf numFmtId="0" fontId="2" fillId="2" borderId="33"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7" borderId="28" xfId="0" applyFont="1" applyFill="1" applyBorder="1" applyAlignment="1">
      <alignment horizontal="center" vertical="top"/>
    </xf>
    <xf numFmtId="0" fontId="2" fillId="0" borderId="31" xfId="0" applyFont="1" applyBorder="1" applyAlignment="1">
      <alignment vertical="top" wrapText="1"/>
    </xf>
    <xf numFmtId="0" fontId="2" fillId="4" borderId="1" xfId="0" applyFont="1" applyFill="1" applyBorder="1" applyAlignment="1">
      <alignment horizontal="center" vertical="top"/>
    </xf>
    <xf numFmtId="0" fontId="4" fillId="0" borderId="25" xfId="0" applyFont="1" applyBorder="1" applyAlignment="1">
      <alignment vertical="top" wrapText="1"/>
    </xf>
    <xf numFmtId="0" fontId="7" fillId="2" borderId="25" xfId="0" applyFont="1" applyFill="1" applyBorder="1" applyAlignment="1">
      <alignment horizontal="left" vertical="top"/>
    </xf>
    <xf numFmtId="0" fontId="4" fillId="4" borderId="28" xfId="0" applyFont="1" applyFill="1" applyBorder="1" applyAlignment="1">
      <alignment vertical="top" wrapText="1"/>
    </xf>
    <xf numFmtId="0" fontId="2" fillId="4" borderId="25" xfId="0" applyFont="1" applyFill="1" applyBorder="1" applyAlignment="1">
      <alignment vertical="top" wrapText="1"/>
    </xf>
    <xf numFmtId="0" fontId="4" fillId="2" borderId="1" xfId="0" applyFont="1" applyFill="1" applyBorder="1" applyAlignment="1">
      <alignment vertical="top" wrapText="1"/>
    </xf>
    <xf numFmtId="0" fontId="4" fillId="0" borderId="31" xfId="0" applyFont="1" applyBorder="1" applyAlignment="1">
      <alignment vertical="top" wrapText="1"/>
    </xf>
    <xf numFmtId="0" fontId="8" fillId="2" borderId="1" xfId="0" applyFont="1" applyFill="1" applyBorder="1" applyAlignment="1">
      <alignment vertical="top" wrapText="1"/>
    </xf>
    <xf numFmtId="0" fontId="4" fillId="0" borderId="0" xfId="0" applyFont="1" applyAlignment="1">
      <alignment vertical="top"/>
    </xf>
    <xf numFmtId="0" fontId="4" fillId="2" borderId="31" xfId="0" applyFont="1" applyFill="1" applyBorder="1" applyAlignment="1">
      <alignment vertical="top" wrapText="1"/>
    </xf>
    <xf numFmtId="0" fontId="40" fillId="0" borderId="1" xfId="0" applyFont="1" applyBorder="1" applyAlignment="1">
      <alignment vertical="top" wrapText="1"/>
    </xf>
    <xf numFmtId="0" fontId="40" fillId="0" borderId="1" xfId="0" applyFont="1" applyBorder="1" applyAlignment="1">
      <alignment horizontal="left" vertical="top" wrapText="1"/>
    </xf>
    <xf numFmtId="0" fontId="4" fillId="12" borderId="3" xfId="0" applyFont="1" applyFill="1" applyBorder="1" applyAlignment="1" applyProtection="1">
      <alignment horizontal="center" vertical="top" wrapText="1"/>
      <protection locked="0"/>
    </xf>
    <xf numFmtId="0" fontId="4" fillId="12" borderId="44" xfId="0" applyFont="1" applyFill="1" applyBorder="1" applyAlignment="1" applyProtection="1">
      <alignment horizontal="center" vertical="top" wrapText="1"/>
      <protection locked="0"/>
    </xf>
    <xf numFmtId="0" fontId="40" fillId="0" borderId="1" xfId="0" applyFont="1" applyBorder="1" applyAlignment="1">
      <alignment horizontal="justify" vertical="top" wrapText="1"/>
    </xf>
    <xf numFmtId="0" fontId="8" fillId="0" borderId="31" xfId="0" applyFont="1" applyBorder="1" applyAlignment="1">
      <alignment vertical="top" wrapText="1"/>
    </xf>
    <xf numFmtId="0" fontId="8" fillId="0" borderId="25" xfId="0" applyFont="1" applyBorder="1" applyAlignment="1">
      <alignment vertical="top" wrapText="1"/>
    </xf>
    <xf numFmtId="0" fontId="8" fillId="0" borderId="6" xfId="0" applyFont="1" applyBorder="1" applyAlignment="1">
      <alignment vertical="top" wrapText="1"/>
    </xf>
    <xf numFmtId="2" fontId="16" fillId="2" borderId="33" xfId="0" applyNumberFormat="1" applyFont="1" applyFill="1" applyBorder="1" applyAlignment="1" applyProtection="1">
      <alignment horizontal="center" vertical="top"/>
      <protection locked="0"/>
    </xf>
    <xf numFmtId="0" fontId="2" fillId="4" borderId="1" xfId="0" applyFont="1" applyFill="1" applyBorder="1" applyAlignment="1">
      <alignment vertical="top" wrapText="1"/>
    </xf>
    <xf numFmtId="0" fontId="4" fillId="2" borderId="20" xfId="0" applyFont="1" applyFill="1" applyBorder="1" applyAlignment="1">
      <alignment vertical="top" wrapText="1"/>
    </xf>
    <xf numFmtId="0" fontId="4" fillId="7" borderId="28" xfId="0" applyFont="1" applyFill="1" applyBorder="1" applyAlignment="1">
      <alignment horizontal="center" vertical="top" wrapText="1"/>
    </xf>
    <xf numFmtId="0" fontId="16" fillId="5" borderId="1" xfId="0" applyFont="1" applyFill="1" applyBorder="1" applyAlignment="1">
      <alignment vertical="top" wrapText="1"/>
    </xf>
    <xf numFmtId="0" fontId="4" fillId="2" borderId="25" xfId="0" applyFont="1" applyFill="1" applyBorder="1" applyAlignment="1">
      <alignment vertical="top" wrapText="1"/>
    </xf>
    <xf numFmtId="0" fontId="4" fillId="6" borderId="24" xfId="0" applyFont="1" applyFill="1" applyBorder="1" applyAlignment="1">
      <alignment vertical="top" wrapText="1"/>
    </xf>
    <xf numFmtId="167" fontId="2" fillId="14" borderId="63" xfId="0" applyNumberFormat="1" applyFont="1" applyFill="1" applyBorder="1" applyAlignment="1" applyProtection="1">
      <alignment horizontal="center" vertical="top"/>
      <protection locked="0"/>
    </xf>
    <xf numFmtId="167" fontId="2" fillId="14" borderId="85" xfId="0" applyNumberFormat="1" applyFont="1" applyFill="1" applyBorder="1" applyAlignment="1" applyProtection="1">
      <alignment horizontal="center" vertical="top"/>
      <protection locked="0"/>
    </xf>
    <xf numFmtId="1" fontId="2" fillId="14" borderId="36" xfId="0" applyNumberFormat="1" applyFont="1" applyFill="1" applyBorder="1" applyAlignment="1" applyProtection="1">
      <alignment horizontal="center" vertical="top"/>
      <protection locked="0"/>
    </xf>
    <xf numFmtId="1" fontId="2" fillId="14" borderId="1" xfId="0" applyNumberFormat="1" applyFont="1" applyFill="1" applyBorder="1" applyAlignment="1" applyProtection="1">
      <alignment horizontal="center" vertical="top"/>
      <protection locked="0"/>
    </xf>
    <xf numFmtId="0" fontId="4" fillId="0" borderId="84" xfId="0" applyFont="1" applyBorder="1" applyAlignment="1">
      <alignment horizontal="left" vertical="top" wrapText="1"/>
    </xf>
    <xf numFmtId="0" fontId="4" fillId="2" borderId="67" xfId="0" applyFont="1" applyFill="1" applyBorder="1" applyAlignment="1">
      <alignment horizontal="left" vertical="top" wrapText="1"/>
    </xf>
    <xf numFmtId="0" fontId="4" fillId="0" borderId="67" xfId="0" applyFont="1" applyBorder="1" applyAlignment="1">
      <alignment horizontal="left" vertical="top" wrapText="1"/>
    </xf>
    <xf numFmtId="0" fontId="4" fillId="0" borderId="68" xfId="0" applyFont="1" applyBorder="1" applyAlignment="1">
      <alignment horizontal="left" vertical="top" wrapText="1"/>
    </xf>
    <xf numFmtId="0" fontId="4" fillId="0" borderId="67" xfId="0" applyFont="1" applyBorder="1" applyAlignment="1">
      <alignment horizontal="left" vertical="top"/>
    </xf>
    <xf numFmtId="0" fontId="4" fillId="0" borderId="74" xfId="0" applyFont="1" applyBorder="1" applyAlignment="1">
      <alignment horizontal="left" vertical="top" wrapText="1"/>
    </xf>
    <xf numFmtId="0" fontId="4" fillId="0" borderId="86" xfId="0" applyFont="1" applyBorder="1" applyAlignment="1">
      <alignment horizontal="left" vertical="top" wrapText="1"/>
    </xf>
    <xf numFmtId="0" fontId="4" fillId="0" borderId="22" xfId="0" applyFont="1" applyBorder="1" applyAlignment="1">
      <alignment horizontal="left" vertical="top" wrapText="1"/>
    </xf>
    <xf numFmtId="0" fontId="4" fillId="6" borderId="0" xfId="0" applyFont="1" applyFill="1" applyAlignment="1">
      <alignment vertical="center" wrapText="1"/>
    </xf>
    <xf numFmtId="0" fontId="4" fillId="2" borderId="17" xfId="0" applyFont="1" applyFill="1" applyBorder="1" applyAlignment="1">
      <alignment vertical="top"/>
    </xf>
    <xf numFmtId="0" fontId="4" fillId="2" borderId="3" xfId="0" applyFont="1" applyFill="1" applyBorder="1" applyAlignment="1">
      <alignment vertical="top" wrapText="1"/>
    </xf>
    <xf numFmtId="0" fontId="2" fillId="2" borderId="0" xfId="0" applyFont="1" applyFill="1" applyAlignment="1">
      <alignment vertical="top" wrapText="1"/>
    </xf>
    <xf numFmtId="0" fontId="4" fillId="0" borderId="41" xfId="0" applyFont="1" applyBorder="1" applyAlignment="1">
      <alignment vertical="top"/>
    </xf>
    <xf numFmtId="0" fontId="4" fillId="0" borderId="1" xfId="0" applyFont="1" applyBorder="1" applyAlignment="1">
      <alignment vertical="top"/>
    </xf>
    <xf numFmtId="0" fontId="4" fillId="2" borderId="0" xfId="0" applyFont="1" applyFill="1" applyAlignment="1">
      <alignment vertical="top" wrapText="1"/>
    </xf>
    <xf numFmtId="0" fontId="4" fillId="2" borderId="76" xfId="0" applyFont="1" applyFill="1" applyBorder="1" applyAlignment="1">
      <alignment vertical="top" wrapText="1"/>
    </xf>
    <xf numFmtId="0" fontId="4" fillId="6" borderId="75" xfId="0" applyFont="1" applyFill="1" applyBorder="1" applyAlignment="1">
      <alignment vertical="center" wrapText="1"/>
    </xf>
    <xf numFmtId="0" fontId="2" fillId="2" borderId="75" xfId="0" applyFont="1" applyFill="1" applyBorder="1" applyAlignment="1">
      <alignment vertical="top"/>
    </xf>
    <xf numFmtId="2" fontId="2" fillId="2" borderId="75" xfId="0" applyNumberFormat="1" applyFont="1" applyFill="1" applyBorder="1" applyAlignment="1">
      <alignment vertical="top"/>
    </xf>
    <xf numFmtId="2" fontId="2" fillId="2" borderId="80" xfId="0" applyNumberFormat="1" applyFont="1" applyFill="1" applyBorder="1" applyAlignment="1">
      <alignment vertical="top"/>
    </xf>
    <xf numFmtId="1" fontId="2" fillId="2" borderId="44" xfId="0" applyNumberFormat="1" applyFont="1" applyFill="1" applyBorder="1" applyAlignment="1" applyProtection="1">
      <alignment vertical="top"/>
      <protection locked="0"/>
    </xf>
    <xf numFmtId="1" fontId="2" fillId="2" borderId="63" xfId="0" applyNumberFormat="1" applyFont="1" applyFill="1" applyBorder="1" applyAlignment="1">
      <alignment vertical="top"/>
    </xf>
    <xf numFmtId="2" fontId="4" fillId="0" borderId="41" xfId="0" applyNumberFormat="1" applyFont="1" applyBorder="1" applyAlignment="1">
      <alignment vertical="top"/>
    </xf>
    <xf numFmtId="2" fontId="4" fillId="0" borderId="0" xfId="0" applyNumberFormat="1" applyFont="1" applyAlignment="1">
      <alignment vertical="top"/>
    </xf>
    <xf numFmtId="2" fontId="4" fillId="0" borderId="1" xfId="0" applyNumberFormat="1" applyFont="1" applyBorder="1" applyAlignment="1">
      <alignment vertical="top"/>
    </xf>
    <xf numFmtId="0" fontId="2" fillId="3" borderId="1" xfId="0" applyFont="1" applyFill="1" applyBorder="1" applyAlignment="1">
      <alignment horizontal="left" vertical="top"/>
    </xf>
    <xf numFmtId="0" fontId="7" fillId="3" borderId="1" xfId="0" applyFont="1" applyFill="1" applyBorder="1" applyAlignment="1">
      <alignment horizontal="left" vertical="top"/>
    </xf>
    <xf numFmtId="2" fontId="2" fillId="3" borderId="33" xfId="0" applyNumberFormat="1" applyFont="1" applyFill="1" applyBorder="1" applyAlignment="1">
      <alignment horizontal="right" vertical="top"/>
    </xf>
    <xf numFmtId="0" fontId="4" fillId="2" borderId="1" xfId="0" applyFont="1" applyFill="1" applyBorder="1" applyAlignment="1">
      <alignment horizontal="center" vertical="top"/>
    </xf>
    <xf numFmtId="0" fontId="4" fillId="2" borderId="25" xfId="0" applyFont="1" applyFill="1" applyBorder="1" applyAlignment="1">
      <alignment horizontal="center" vertical="top"/>
    </xf>
    <xf numFmtId="10" fontId="4" fillId="3" borderId="1" xfId="0" applyNumberFormat="1" applyFont="1" applyFill="1" applyBorder="1" applyAlignment="1">
      <alignment horizontal="center" vertical="top" wrapText="1"/>
    </xf>
    <xf numFmtId="10" fontId="4" fillId="0" borderId="1" xfId="0" applyNumberFormat="1" applyFont="1" applyBorder="1" applyAlignment="1">
      <alignment horizontal="center" vertical="top" wrapText="1"/>
    </xf>
    <xf numFmtId="10" fontId="2" fillId="4" borderId="1" xfId="0" applyNumberFormat="1" applyFont="1" applyFill="1" applyBorder="1" applyAlignment="1">
      <alignment horizontal="center" vertical="top" wrapText="1"/>
    </xf>
    <xf numFmtId="1" fontId="2" fillId="2" borderId="1" xfId="0" applyNumberFormat="1" applyFont="1" applyFill="1" applyBorder="1" applyAlignment="1">
      <alignment horizontal="center" vertical="top"/>
    </xf>
    <xf numFmtId="1" fontId="2" fillId="2" borderId="25" xfId="0" applyNumberFormat="1" applyFont="1" applyFill="1" applyBorder="1" applyAlignment="1">
      <alignment horizontal="center" vertical="top"/>
    </xf>
    <xf numFmtId="1" fontId="2" fillId="2" borderId="1" xfId="0" applyNumberFormat="1" applyFont="1" applyFill="1" applyBorder="1" applyAlignment="1">
      <alignment horizontal="center" vertical="top" wrapText="1"/>
    </xf>
    <xf numFmtId="7" fontId="2" fillId="2" borderId="1" xfId="1" applyNumberFormat="1" applyFont="1" applyFill="1" applyBorder="1" applyAlignment="1" applyProtection="1">
      <alignment horizontal="right" vertical="top" wrapText="1"/>
    </xf>
    <xf numFmtId="7" fontId="2" fillId="3" borderId="1" xfId="1" applyNumberFormat="1" applyFont="1" applyFill="1" applyBorder="1" applyAlignment="1" applyProtection="1">
      <alignment horizontal="right" vertical="top" wrapText="1"/>
    </xf>
    <xf numFmtId="7" fontId="2" fillId="0" borderId="25" xfId="0" applyNumberFormat="1" applyFont="1" applyBorder="1" applyAlignment="1">
      <alignment horizontal="right" vertical="top" wrapText="1"/>
    </xf>
    <xf numFmtId="1" fontId="2" fillId="0" borderId="43" xfId="0" applyNumberFormat="1" applyFont="1" applyFill="1" applyBorder="1" applyAlignment="1" applyProtection="1">
      <alignment horizontal="center" vertical="top" wrapText="1"/>
    </xf>
    <xf numFmtId="10" fontId="2" fillId="2" borderId="1" xfId="0" applyNumberFormat="1" applyFont="1" applyFill="1" applyBorder="1" applyAlignment="1">
      <alignment horizontal="center" vertical="top" wrapText="1"/>
    </xf>
    <xf numFmtId="10" fontId="2" fillId="0" borderId="25" xfId="0" applyNumberFormat="1" applyFont="1" applyFill="1" applyBorder="1" applyAlignment="1" applyProtection="1">
      <alignment horizontal="center" vertical="top" wrapText="1"/>
    </xf>
    <xf numFmtId="1" fontId="2" fillId="0" borderId="1" xfId="0" applyNumberFormat="1" applyFont="1" applyFill="1" applyBorder="1" applyAlignment="1" applyProtection="1">
      <alignment horizontal="center" vertical="top" wrapText="1"/>
    </xf>
    <xf numFmtId="2" fontId="2" fillId="2" borderId="1" xfId="0" applyNumberFormat="1" applyFont="1" applyFill="1" applyBorder="1" applyAlignment="1">
      <alignment horizontal="center" vertical="top" wrapText="1"/>
    </xf>
    <xf numFmtId="2" fontId="2" fillId="2" borderId="25" xfId="0" applyNumberFormat="1" applyFont="1" applyFill="1" applyBorder="1" applyAlignment="1">
      <alignment horizontal="center" vertical="top" wrapText="1"/>
    </xf>
    <xf numFmtId="10" fontId="2" fillId="2" borderId="25" xfId="0" applyNumberFormat="1" applyFont="1" applyFill="1" applyBorder="1" applyAlignment="1">
      <alignment horizontal="center" vertical="top" wrapText="1"/>
    </xf>
    <xf numFmtId="1" fontId="2" fillId="2" borderId="25" xfId="0" applyNumberFormat="1" applyFont="1" applyFill="1" applyBorder="1" applyAlignment="1">
      <alignment horizontal="center" vertical="top" wrapText="1"/>
    </xf>
    <xf numFmtId="14" fontId="2" fillId="14" borderId="3" xfId="0" applyNumberFormat="1" applyFont="1" applyFill="1" applyBorder="1" applyAlignment="1" applyProtection="1">
      <alignment horizontal="center" vertical="top"/>
      <protection locked="0"/>
    </xf>
    <xf numFmtId="14" fontId="2" fillId="14" borderId="9" xfId="0" applyNumberFormat="1" applyFont="1" applyFill="1" applyBorder="1" applyAlignment="1" applyProtection="1">
      <alignment horizontal="center" vertical="top"/>
      <protection locked="0"/>
    </xf>
    <xf numFmtId="14" fontId="2" fillId="14" borderId="44" xfId="0" applyNumberFormat="1" applyFont="1" applyFill="1" applyBorder="1" applyAlignment="1" applyProtection="1">
      <alignment horizontal="center" vertical="top"/>
      <protection locked="0"/>
    </xf>
    <xf numFmtId="0" fontId="2" fillId="14" borderId="3" xfId="0" applyFont="1" applyFill="1" applyBorder="1" applyAlignment="1" applyProtection="1">
      <alignment horizontal="center" vertical="top"/>
      <protection locked="0"/>
    </xf>
    <xf numFmtId="0" fontId="2" fillId="14" borderId="9" xfId="0" applyFont="1" applyFill="1" applyBorder="1" applyAlignment="1" applyProtection="1">
      <alignment horizontal="center" vertical="top"/>
      <protection locked="0"/>
    </xf>
    <xf numFmtId="0" fontId="2" fillId="14" borderId="44" xfId="0" applyFont="1" applyFill="1" applyBorder="1" applyAlignment="1" applyProtection="1">
      <alignment horizontal="center" vertical="top"/>
      <protection locked="0"/>
    </xf>
    <xf numFmtId="0" fontId="4" fillId="0" borderId="87" xfId="0" applyFont="1" applyBorder="1" applyAlignment="1">
      <alignment vertical="top" wrapText="1"/>
    </xf>
    <xf numFmtId="0" fontId="4" fillId="0" borderId="2" xfId="0" applyFont="1" applyBorder="1" applyAlignment="1">
      <alignment vertical="top" wrapText="1"/>
    </xf>
    <xf numFmtId="1" fontId="2" fillId="14" borderId="89" xfId="0" applyNumberFormat="1" applyFont="1" applyFill="1" applyBorder="1" applyAlignment="1" applyProtection="1">
      <alignment horizontal="center" vertical="top" wrapText="1"/>
      <protection locked="0"/>
    </xf>
    <xf numFmtId="1" fontId="2" fillId="14" borderId="90" xfId="0" applyNumberFormat="1" applyFont="1" applyFill="1" applyBorder="1" applyAlignment="1" applyProtection="1">
      <alignment horizontal="center" vertical="top" wrapText="1"/>
      <protection locked="0"/>
    </xf>
    <xf numFmtId="1" fontId="2" fillId="14" borderId="91" xfId="0" applyNumberFormat="1" applyFont="1" applyFill="1" applyBorder="1" applyAlignment="1" applyProtection="1">
      <alignment horizontal="center" vertical="top" wrapText="1"/>
      <protection locked="0"/>
    </xf>
    <xf numFmtId="1" fontId="2" fillId="0" borderId="63" xfId="0" applyNumberFormat="1" applyFont="1" applyFill="1" applyBorder="1" applyAlignment="1" applyProtection="1">
      <alignment horizontal="center" vertical="top"/>
    </xf>
    <xf numFmtId="0" fontId="4" fillId="14" borderId="17" xfId="0" applyFont="1" applyFill="1" applyBorder="1" applyAlignment="1" applyProtection="1">
      <alignment horizontal="left" vertical="top" wrapText="1"/>
      <protection locked="0"/>
    </xf>
    <xf numFmtId="0" fontId="4" fillId="14" borderId="17" xfId="0" applyFont="1" applyFill="1" applyBorder="1" applyAlignment="1" applyProtection="1">
      <alignment horizontal="center" vertical="top" wrapText="1"/>
      <protection locked="0"/>
    </xf>
    <xf numFmtId="0" fontId="4" fillId="14" borderId="85" xfId="0" applyFont="1" applyFill="1" applyBorder="1" applyAlignment="1" applyProtection="1">
      <alignment horizontal="center" vertical="top" wrapText="1"/>
      <protection locked="0"/>
    </xf>
    <xf numFmtId="0" fontId="4" fillId="14" borderId="8" xfId="0" applyFont="1" applyFill="1" applyBorder="1" applyAlignment="1" applyProtection="1">
      <alignment horizontal="left" vertical="top"/>
      <protection locked="0"/>
    </xf>
    <xf numFmtId="0" fontId="4" fillId="14" borderId="63" xfId="0" applyFont="1" applyFill="1" applyBorder="1" applyAlignment="1" applyProtection="1">
      <alignment horizontal="left" vertical="top"/>
      <protection locked="0"/>
    </xf>
    <xf numFmtId="0" fontId="4" fillId="14" borderId="8" xfId="0" applyFont="1" applyFill="1" applyBorder="1" applyAlignment="1" applyProtection="1">
      <alignment horizontal="left" vertical="top" wrapText="1"/>
      <protection locked="0"/>
    </xf>
    <xf numFmtId="0" fontId="4" fillId="14" borderId="3" xfId="0" applyFont="1" applyFill="1" applyBorder="1" applyAlignment="1" applyProtection="1">
      <alignment horizontal="left" vertical="top" wrapText="1"/>
      <protection locked="0"/>
    </xf>
    <xf numFmtId="164" fontId="4" fillId="14" borderId="8" xfId="0" applyNumberFormat="1" applyFont="1" applyFill="1" applyBorder="1" applyAlignment="1" applyProtection="1">
      <alignment horizontal="left" vertical="top" wrapText="1"/>
      <protection locked="0"/>
    </xf>
    <xf numFmtId="164" fontId="4" fillId="14" borderId="17" xfId="0" applyNumberFormat="1" applyFont="1" applyFill="1" applyBorder="1" applyAlignment="1" applyProtection="1">
      <alignment horizontal="left" vertical="top" wrapText="1"/>
      <protection locked="0"/>
    </xf>
    <xf numFmtId="164" fontId="4" fillId="14" borderId="63" xfId="0" applyNumberFormat="1" applyFont="1" applyFill="1" applyBorder="1" applyAlignment="1" applyProtection="1">
      <alignment horizontal="left" vertical="top" wrapText="1"/>
      <protection locked="0"/>
    </xf>
    <xf numFmtId="164" fontId="4" fillId="14" borderId="55" xfId="0" applyNumberFormat="1" applyFont="1" applyFill="1" applyBorder="1" applyAlignment="1" applyProtection="1">
      <alignment horizontal="right" vertical="top" wrapText="1"/>
      <protection locked="0"/>
    </xf>
    <xf numFmtId="164" fontId="4" fillId="14" borderId="61" xfId="0" applyNumberFormat="1" applyFont="1" applyFill="1" applyBorder="1" applyAlignment="1" applyProtection="1">
      <alignment horizontal="right" vertical="top" wrapText="1"/>
      <protection locked="0"/>
    </xf>
    <xf numFmtId="164" fontId="4" fillId="14" borderId="69" xfId="0" applyNumberFormat="1" applyFont="1" applyFill="1" applyBorder="1" applyAlignment="1" applyProtection="1">
      <alignment horizontal="right" vertical="top" wrapText="1"/>
      <protection locked="0"/>
    </xf>
    <xf numFmtId="0" fontId="2" fillId="14" borderId="79" xfId="0" applyFont="1" applyFill="1" applyBorder="1" applyAlignment="1">
      <alignment horizontal="left" vertical="top" wrapText="1"/>
    </xf>
    <xf numFmtId="0" fontId="2" fillId="14" borderId="11" xfId="0" applyFont="1" applyFill="1" applyBorder="1" applyAlignment="1">
      <alignment vertical="top" wrapText="1"/>
    </xf>
    <xf numFmtId="0" fontId="4" fillId="14" borderId="11" xfId="0" applyFont="1" applyFill="1" applyBorder="1" applyAlignment="1">
      <alignment vertical="top" wrapText="1"/>
    </xf>
    <xf numFmtId="0" fontId="4" fillId="14" borderId="72" xfId="0" applyFont="1" applyFill="1" applyBorder="1" applyAlignment="1">
      <alignment horizontal="left" vertical="top" wrapText="1"/>
    </xf>
    <xf numFmtId="0" fontId="4" fillId="14" borderId="0" xfId="0" applyFont="1" applyFill="1" applyAlignment="1">
      <alignment vertical="top" wrapText="1"/>
    </xf>
    <xf numFmtId="2" fontId="4" fillId="14" borderId="0" xfId="0" applyNumberFormat="1" applyFont="1" applyFill="1" applyAlignment="1">
      <alignment horizontal="left" vertical="top"/>
    </xf>
  </cellXfs>
  <cellStyles count="2">
    <cellStyle name="Currency" xfId="1" builtinId="4"/>
    <cellStyle name="Normal" xfId="0" builtinId="0"/>
  </cellStyles>
  <dxfs count="0"/>
  <tableStyles count="0" defaultTableStyle="TableStyleMedium2" defaultPivotStyle="PivotStyleLight16"/>
  <colors>
    <mruColors>
      <color rgb="FFFFFFCC"/>
      <color rgb="FFFFFF99"/>
      <color rgb="FFFFFCF3"/>
      <color rgb="FFF2F7FC"/>
      <color rgb="FFE6EB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David Mulig" id="{DC1E7E8C-8038-4157-B2C4-31B29A7C055C}" userId="S::David@caporegon.org::33a8f23f-ff95-44f9-8b47-f433ca741333"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4" dT="2024-08-30T18:04:10.86" personId="{DC1E7E8C-8038-4157-B2C4-31B29A7C055C}" id="{E7E9DB5B-2F8F-4D50-935F-863493E59772}">
    <text xml:space="preserve">Changed from requiring two years data to just one full-year closeout document.  08-30-2024
</text>
  </threadedComment>
  <threadedComment ref="B41" dT="2024-08-30T18:07:51.01" personId="{DC1E7E8C-8038-4157-B2C4-31B29A7C055C}" id="{240AE66C-19D9-4861-A0FD-9E3BFA723D1A}">
    <text xml:space="preserve">Updated:  Scoring no longer uses the current year for scoring.  Only the full-year final closeout for fund spent is scored. </text>
  </threadedComment>
  <threadedComment ref="B43" dT="2024-08-30T18:10:51.91" personId="{DC1E7E8C-8038-4157-B2C4-31B29A7C055C}" id="{B9995EF1-E828-46FD-9FFF-E1A21C7AED7C}">
    <text>Updated:  For documentation only and is not scored.</text>
  </threadedComment>
  <threadedComment ref="B44" dT="2024-08-30T18:10:56.87" personId="{DC1E7E8C-8038-4157-B2C4-31B29A7C055C}" id="{D1365440-DE70-411F-8E81-72874723DB4B}">
    <text>Updated:  For documentation only and is not scored.</text>
  </threadedComment>
  <threadedComment ref="B45" dT="2024-08-30T18:13:38.61" personId="{DC1E7E8C-8038-4157-B2C4-31B29A7C055C}" id="{F035B07C-C2B0-47FF-A895-0931060989A3}">
    <text>Updated:  Provide only full year closeout amount awarded.</text>
  </threadedComment>
  <threadedComment ref="B46" dT="2024-08-30T18:19:11.64" personId="{DC1E7E8C-8038-4157-B2C4-31B29A7C055C}" id="{249F5CF8-1BE8-46DF-8229-A934D1C16A1C}">
    <text>Updated:  Provide only full year closeout amount spent.</text>
  </threadedComment>
</ThreadedComments>
</file>

<file path=xl/threadedComments/threadedComment2.xml><?xml version="1.0" encoding="utf-8"?>
<ThreadedComments xmlns="http://schemas.microsoft.com/office/spreadsheetml/2018/threadedcomments" xmlns:x="http://schemas.openxmlformats.org/spreadsheetml/2006/main">
  <threadedComment ref="A32" dT="2024-08-30T18:19:32.32" personId="{DC1E7E8C-8038-4157-B2C4-31B29A7C055C}" id="{3C5A44DB-AE4B-4B89-AE03-9A0E0064F1B5}">
    <text>Updated:  Only full year closeout amount awarded.</text>
  </threadedComment>
  <threadedComment ref="A33" dT="2024-08-30T18:19:46.64" personId="{DC1E7E8C-8038-4157-B2C4-31B29A7C055C}" id="{AE1CD77A-F6D3-4664-B39D-AB86139DFCA9}">
    <text>Updated:  Only full year closeout amount spent.</text>
  </threadedComment>
  <threadedComment ref="A34" dT="2024-08-30T18:20:11.13" personId="{DC1E7E8C-8038-4157-B2C4-31B29A7C055C}" id="{7079035A-EFAF-4CBB-8140-1009D12CAD93}">
    <text>No longer applicable.</text>
  </threadedComment>
  <threadedComment ref="A35" dT="2024-08-30T18:20:15.56" personId="{DC1E7E8C-8038-4157-B2C4-31B29A7C055C}" id="{E93880D5-0DF1-41F6-9F3A-93F6EE25418A}">
    <text>No longer applicable.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621CF-57FF-4D25-99C1-105B1CBE7449}">
  <dimension ref="A1:DI66"/>
  <sheetViews>
    <sheetView tabSelected="1" showWhiteSpace="0" view="pageLayout" topLeftCell="A48" zoomScale="115" zoomScaleNormal="100" zoomScalePageLayoutView="115" workbookViewId="0">
      <selection activeCell="B55" sqref="B55:C55"/>
    </sheetView>
  </sheetViews>
  <sheetFormatPr defaultColWidth="8.85546875" defaultRowHeight="12.75" x14ac:dyDescent="0.25"/>
  <cols>
    <col min="1" max="1" width="1.28515625" style="199" customWidth="1"/>
    <col min="2" max="2" width="23.140625" style="201" customWidth="1"/>
    <col min="3" max="3" width="30.7109375" style="198" customWidth="1"/>
    <col min="4" max="4" width="9.28515625" style="198" customWidth="1"/>
    <col min="5" max="5" width="24.28515625" style="505" customWidth="1"/>
    <col min="6" max="6" width="13.7109375" style="198" customWidth="1"/>
    <col min="7" max="7" width="18" style="198" customWidth="1"/>
    <col min="8" max="8" width="10.85546875" style="516" customWidth="1"/>
    <col min="9" max="9" width="3.140625" style="426" hidden="1" customWidth="1"/>
    <col min="10" max="10" width="3" style="272" hidden="1" customWidth="1"/>
    <col min="11" max="11" width="12.42578125" style="190" hidden="1" customWidth="1"/>
    <col min="12" max="13" width="8.85546875" style="158" customWidth="1"/>
    <col min="14" max="14" width="3.42578125" style="158" customWidth="1"/>
    <col min="15" max="15" width="28.28515625" style="203" customWidth="1"/>
    <col min="16" max="16" width="8.85546875" style="158" customWidth="1"/>
    <col min="17" max="56" width="8.85546875" style="158"/>
    <col min="57" max="57" width="8.85546875" style="159"/>
    <col min="58" max="113" width="8.85546875" style="161"/>
    <col min="114" max="16384" width="8.85546875" style="199"/>
  </cols>
  <sheetData>
    <row r="1" spans="1:113" ht="15.75" customHeight="1" thickBot="1" x14ac:dyDescent="0.3">
      <c r="A1" s="156"/>
      <c r="B1" s="268" t="s">
        <v>154</v>
      </c>
      <c r="C1" s="269"/>
      <c r="D1" s="269"/>
      <c r="E1" s="269"/>
      <c r="F1" s="269"/>
      <c r="G1" s="269"/>
      <c r="H1" s="270"/>
      <c r="I1" s="271"/>
    </row>
    <row r="2" spans="1:113" ht="15" customHeight="1" thickBot="1" x14ac:dyDescent="0.3">
      <c r="A2" s="156"/>
      <c r="B2" s="273" t="s">
        <v>156</v>
      </c>
      <c r="C2" s="274"/>
      <c r="D2" s="274"/>
      <c r="E2" s="274"/>
      <c r="F2" s="274"/>
      <c r="G2" s="274"/>
      <c r="H2" s="275"/>
      <c r="I2" s="276"/>
    </row>
    <row r="3" spans="1:113" s="283" customFormat="1" ht="18" customHeight="1" x14ac:dyDescent="0.25">
      <c r="A3" s="277"/>
      <c r="B3" s="492" t="s">
        <v>0</v>
      </c>
      <c r="C3" s="551"/>
      <c r="D3" s="551"/>
      <c r="E3" s="501" t="s">
        <v>1</v>
      </c>
      <c r="F3" s="552"/>
      <c r="G3" s="552"/>
      <c r="H3" s="553"/>
      <c r="I3" s="278"/>
      <c r="J3" s="279"/>
      <c r="K3" s="280"/>
      <c r="L3" s="281"/>
      <c r="M3" s="281"/>
      <c r="N3" s="281"/>
      <c r="O3" s="282"/>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X3" s="281"/>
      <c r="AY3" s="281"/>
      <c r="AZ3" s="281"/>
      <c r="BA3" s="281"/>
      <c r="BB3" s="281"/>
      <c r="BC3" s="281"/>
      <c r="BD3" s="281"/>
      <c r="BE3" s="168"/>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row>
    <row r="4" spans="1:113" s="283" customFormat="1" ht="18" customHeight="1" x14ac:dyDescent="0.25">
      <c r="A4" s="277"/>
      <c r="B4" s="493"/>
      <c r="C4" s="284" t="s">
        <v>2</v>
      </c>
      <c r="D4" s="284"/>
      <c r="E4" s="285"/>
      <c r="F4" s="286"/>
      <c r="G4" s="286"/>
      <c r="H4" s="287"/>
      <c r="I4" s="278"/>
      <c r="J4" s="279"/>
      <c r="K4" s="280"/>
      <c r="L4" s="281"/>
      <c r="M4" s="281"/>
      <c r="N4" s="281"/>
      <c r="O4" s="282"/>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1"/>
      <c r="AY4" s="281"/>
      <c r="AZ4" s="281"/>
      <c r="BA4" s="281"/>
      <c r="BB4" s="281"/>
      <c r="BC4" s="281"/>
      <c r="BD4" s="281"/>
      <c r="BE4" s="168"/>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row>
    <row r="5" spans="1:113" s="283" customFormat="1" ht="19.149999999999999" customHeight="1" x14ac:dyDescent="0.25">
      <c r="A5" s="277"/>
      <c r="B5" s="494" t="s">
        <v>3</v>
      </c>
      <c r="C5" s="554"/>
      <c r="D5" s="554"/>
      <c r="E5" s="554"/>
      <c r="F5" s="554"/>
      <c r="G5" s="554"/>
      <c r="H5" s="555"/>
      <c r="I5" s="288"/>
      <c r="J5" s="279"/>
      <c r="K5" s="280"/>
      <c r="L5" s="281"/>
      <c r="M5" s="281"/>
      <c r="N5" s="281"/>
      <c r="O5" s="282"/>
      <c r="P5" s="281"/>
      <c r="Q5" s="281"/>
      <c r="R5" s="281"/>
      <c r="S5" s="281"/>
      <c r="T5" s="281"/>
      <c r="U5" s="281"/>
      <c r="V5" s="281"/>
      <c r="W5" s="281"/>
      <c r="X5" s="281"/>
      <c r="Y5" s="281"/>
      <c r="Z5" s="281"/>
      <c r="AA5" s="281"/>
      <c r="AB5" s="281"/>
      <c r="AC5" s="281"/>
      <c r="AD5" s="281"/>
      <c r="AE5" s="281"/>
      <c r="AF5" s="281"/>
      <c r="AG5" s="281"/>
      <c r="AH5" s="281"/>
      <c r="AI5" s="281"/>
      <c r="AJ5" s="281"/>
      <c r="AK5" s="281"/>
      <c r="AL5" s="281"/>
      <c r="AM5" s="281"/>
      <c r="AN5" s="281"/>
      <c r="AO5" s="281"/>
      <c r="AP5" s="281"/>
      <c r="AQ5" s="281"/>
      <c r="AR5" s="281"/>
      <c r="AS5" s="281"/>
      <c r="AT5" s="281"/>
      <c r="AU5" s="281"/>
      <c r="AV5" s="281"/>
      <c r="AW5" s="281"/>
      <c r="AX5" s="281"/>
      <c r="AY5" s="281"/>
      <c r="AZ5" s="281"/>
      <c r="BA5" s="281"/>
      <c r="BB5" s="281"/>
      <c r="BC5" s="281"/>
      <c r="BD5" s="281"/>
      <c r="BE5" s="168"/>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row>
    <row r="6" spans="1:113" s="283" customFormat="1" ht="19.5" customHeight="1" x14ac:dyDescent="0.25">
      <c r="A6" s="277"/>
      <c r="B6" s="494" t="s">
        <v>4</v>
      </c>
      <c r="C6" s="556"/>
      <c r="D6" s="556"/>
      <c r="E6" s="290" t="s">
        <v>5</v>
      </c>
      <c r="F6" s="554"/>
      <c r="G6" s="554"/>
      <c r="H6" s="555"/>
      <c r="I6" s="278"/>
      <c r="J6" s="279"/>
      <c r="K6" s="280"/>
      <c r="L6" s="281"/>
      <c r="M6" s="281"/>
      <c r="N6" s="281"/>
      <c r="O6" s="282"/>
      <c r="P6" s="281"/>
      <c r="Q6" s="281"/>
      <c r="R6" s="281"/>
      <c r="S6" s="281"/>
      <c r="T6" s="281"/>
      <c r="U6" s="281"/>
      <c r="V6" s="281"/>
      <c r="W6" s="281"/>
      <c r="X6" s="281"/>
      <c r="Y6" s="281"/>
      <c r="Z6" s="281"/>
      <c r="AA6" s="281"/>
      <c r="AB6" s="281"/>
      <c r="AC6" s="281"/>
      <c r="AD6" s="281"/>
      <c r="AE6" s="281"/>
      <c r="AF6" s="281"/>
      <c r="AG6" s="281"/>
      <c r="AH6" s="281"/>
      <c r="AI6" s="281"/>
      <c r="AJ6" s="281"/>
      <c r="AK6" s="281"/>
      <c r="AL6" s="281"/>
      <c r="AM6" s="281"/>
      <c r="AN6" s="281"/>
      <c r="AO6" s="281"/>
      <c r="AP6" s="281"/>
      <c r="AQ6" s="281"/>
      <c r="AR6" s="281"/>
      <c r="AS6" s="281"/>
      <c r="AT6" s="281"/>
      <c r="AU6" s="281"/>
      <c r="AV6" s="281"/>
      <c r="AW6" s="281"/>
      <c r="AX6" s="281"/>
      <c r="AY6" s="281"/>
      <c r="AZ6" s="281"/>
      <c r="BA6" s="281"/>
      <c r="BB6" s="281"/>
      <c r="BC6" s="281"/>
      <c r="BD6" s="281"/>
      <c r="BE6" s="168"/>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row>
    <row r="7" spans="1:113" s="283" customFormat="1" ht="19.5" customHeight="1" x14ac:dyDescent="0.25">
      <c r="A7" s="277"/>
      <c r="B7" s="494" t="s">
        <v>6</v>
      </c>
      <c r="C7" s="556"/>
      <c r="D7" s="556"/>
      <c r="E7" s="502" t="s">
        <v>7</v>
      </c>
      <c r="F7" s="554"/>
      <c r="G7" s="554"/>
      <c r="H7" s="555"/>
      <c r="I7" s="288"/>
      <c r="J7" s="279"/>
      <c r="K7" s="280"/>
      <c r="L7" s="281"/>
      <c r="M7" s="281"/>
      <c r="N7" s="281"/>
      <c r="O7" s="282"/>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1"/>
      <c r="AP7" s="281"/>
      <c r="AQ7" s="281"/>
      <c r="AR7" s="281"/>
      <c r="AS7" s="281"/>
      <c r="AT7" s="281"/>
      <c r="AU7" s="281"/>
      <c r="AV7" s="281"/>
      <c r="AW7" s="281"/>
      <c r="AX7" s="281"/>
      <c r="AY7" s="281"/>
      <c r="AZ7" s="281"/>
      <c r="BA7" s="281"/>
      <c r="BB7" s="281"/>
      <c r="BC7" s="281"/>
      <c r="BD7" s="281"/>
      <c r="BE7" s="168"/>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row>
    <row r="8" spans="1:113" s="283" customFormat="1" ht="19.5" customHeight="1" x14ac:dyDescent="0.25">
      <c r="A8" s="277"/>
      <c r="B8" s="494" t="s">
        <v>8</v>
      </c>
      <c r="C8" s="556"/>
      <c r="D8" s="556"/>
      <c r="E8" s="290" t="s">
        <v>9</v>
      </c>
      <c r="F8" s="554"/>
      <c r="G8" s="554"/>
      <c r="H8" s="555"/>
      <c r="I8" s="278"/>
      <c r="J8" s="279"/>
      <c r="K8" s="280"/>
      <c r="L8" s="281"/>
      <c r="M8" s="281"/>
      <c r="N8" s="281"/>
      <c r="O8" s="282"/>
      <c r="P8" s="281"/>
      <c r="Q8" s="281"/>
      <c r="R8" s="281"/>
      <c r="S8" s="281"/>
      <c r="T8" s="281"/>
      <c r="U8" s="281"/>
      <c r="V8" s="281"/>
      <c r="W8" s="281"/>
      <c r="X8" s="281"/>
      <c r="Y8" s="281"/>
      <c r="Z8" s="281"/>
      <c r="AA8" s="281"/>
      <c r="AB8" s="281"/>
      <c r="AC8" s="281"/>
      <c r="AD8" s="281"/>
      <c r="AE8" s="281"/>
      <c r="AF8" s="281"/>
      <c r="AG8" s="281"/>
      <c r="AH8" s="281"/>
      <c r="AI8" s="281"/>
      <c r="AJ8" s="281"/>
      <c r="AK8" s="281"/>
      <c r="AL8" s="281"/>
      <c r="AM8" s="281"/>
      <c r="AN8" s="281"/>
      <c r="AO8" s="281"/>
      <c r="AP8" s="281"/>
      <c r="AQ8" s="281"/>
      <c r="AR8" s="281"/>
      <c r="AS8" s="281"/>
      <c r="AT8" s="281"/>
      <c r="AU8" s="281"/>
      <c r="AV8" s="281"/>
      <c r="AW8" s="281"/>
      <c r="AX8" s="281"/>
      <c r="AY8" s="281"/>
      <c r="AZ8" s="281"/>
      <c r="BA8" s="281"/>
      <c r="BB8" s="281"/>
      <c r="BC8" s="281"/>
      <c r="BD8" s="281"/>
      <c r="BE8" s="168"/>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row>
    <row r="9" spans="1:113" s="283" customFormat="1" ht="19.5" customHeight="1" x14ac:dyDescent="0.25">
      <c r="A9" s="277"/>
      <c r="B9" s="494" t="s">
        <v>10</v>
      </c>
      <c r="C9" s="556"/>
      <c r="D9" s="556"/>
      <c r="E9" s="318" t="s">
        <v>11</v>
      </c>
      <c r="F9" s="554"/>
      <c r="G9" s="554"/>
      <c r="H9" s="555"/>
      <c r="I9" s="288"/>
      <c r="J9" s="279"/>
      <c r="K9" s="280"/>
      <c r="L9" s="281"/>
      <c r="M9" s="281"/>
      <c r="N9" s="281"/>
      <c r="O9" s="282"/>
      <c r="P9" s="281"/>
      <c r="Q9" s="281"/>
      <c r="R9" s="281"/>
      <c r="S9" s="281"/>
      <c r="T9" s="281"/>
      <c r="U9" s="281"/>
      <c r="V9" s="281"/>
      <c r="W9" s="281"/>
      <c r="X9" s="281"/>
      <c r="Y9" s="281"/>
      <c r="Z9" s="281"/>
      <c r="AA9" s="281"/>
      <c r="AB9" s="281"/>
      <c r="AC9" s="281"/>
      <c r="AD9" s="281"/>
      <c r="AE9" s="281"/>
      <c r="AF9" s="281"/>
      <c r="AG9" s="281"/>
      <c r="AH9" s="281"/>
      <c r="AI9" s="281"/>
      <c r="AJ9" s="281"/>
      <c r="AK9" s="281"/>
      <c r="AL9" s="281"/>
      <c r="AM9" s="281"/>
      <c r="AN9" s="281"/>
      <c r="AO9" s="281"/>
      <c r="AP9" s="281"/>
      <c r="AQ9" s="281"/>
      <c r="AR9" s="281"/>
      <c r="AS9" s="281"/>
      <c r="AT9" s="281"/>
      <c r="AU9" s="281"/>
      <c r="AV9" s="281"/>
      <c r="AW9" s="281"/>
      <c r="AX9" s="281"/>
      <c r="AY9" s="281"/>
      <c r="AZ9" s="281"/>
      <c r="BA9" s="281"/>
      <c r="BB9" s="281"/>
      <c r="BC9" s="281"/>
      <c r="BD9" s="281"/>
      <c r="BE9" s="168"/>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row>
    <row r="10" spans="1:113" s="283" customFormat="1" ht="6.75" customHeight="1" x14ac:dyDescent="0.25">
      <c r="A10" s="277"/>
      <c r="B10" s="291"/>
      <c r="C10" s="292"/>
      <c r="D10" s="292"/>
      <c r="E10" s="293"/>
      <c r="F10" s="293"/>
      <c r="G10" s="292"/>
      <c r="H10" s="294"/>
      <c r="I10" s="278"/>
      <c r="J10" s="279"/>
      <c r="K10" s="280"/>
      <c r="L10" s="281"/>
      <c r="M10" s="281"/>
      <c r="N10" s="281"/>
      <c r="O10" s="282"/>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281"/>
      <c r="AX10" s="281"/>
      <c r="AY10" s="281"/>
      <c r="AZ10" s="281"/>
      <c r="BA10" s="281"/>
      <c r="BB10" s="281"/>
      <c r="BC10" s="281"/>
      <c r="BD10" s="281"/>
      <c r="BE10" s="168"/>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row>
    <row r="11" spans="1:113" s="283" customFormat="1" ht="15" customHeight="1" x14ac:dyDescent="0.25">
      <c r="A11" s="277"/>
      <c r="B11" s="494" t="s">
        <v>12</v>
      </c>
      <c r="C11" s="556"/>
      <c r="D11" s="557"/>
      <c r="E11" s="296" t="s">
        <v>13</v>
      </c>
      <c r="F11" s="297"/>
      <c r="G11" s="298"/>
      <c r="H11" s="299"/>
      <c r="I11" s="288">
        <f>C11</f>
        <v>0</v>
      </c>
      <c r="J11" s="279"/>
      <c r="K11" s="280"/>
      <c r="L11" s="281"/>
      <c r="M11" s="281"/>
      <c r="N11" s="281"/>
      <c r="O11" s="282"/>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281"/>
      <c r="AP11" s="281"/>
      <c r="AQ11" s="281"/>
      <c r="AR11" s="281"/>
      <c r="AS11" s="281"/>
      <c r="AT11" s="281"/>
      <c r="AU11" s="281"/>
      <c r="AV11" s="281"/>
      <c r="AW11" s="281"/>
      <c r="AX11" s="281"/>
      <c r="AY11" s="281"/>
      <c r="AZ11" s="281"/>
      <c r="BA11" s="281"/>
      <c r="BB11" s="281"/>
      <c r="BC11" s="281"/>
      <c r="BD11" s="281"/>
      <c r="BE11" s="168"/>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row>
    <row r="12" spans="1:113" s="283" customFormat="1" ht="15" customHeight="1" thickBot="1" x14ac:dyDescent="0.3">
      <c r="A12" s="277"/>
      <c r="B12" s="494"/>
      <c r="C12" s="289"/>
      <c r="D12" s="295"/>
      <c r="E12" s="296" t="s">
        <v>158</v>
      </c>
      <c r="F12" s="297"/>
      <c r="G12" s="266"/>
      <c r="H12" s="267"/>
      <c r="I12" s="288">
        <f>G12</f>
        <v>0</v>
      </c>
      <c r="J12" s="279"/>
      <c r="K12" s="280"/>
      <c r="L12" s="281"/>
      <c r="M12" s="281"/>
      <c r="N12" s="281"/>
      <c r="O12" s="282"/>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168"/>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row>
    <row r="13" spans="1:113" s="283" customFormat="1" ht="108.75" customHeight="1" x14ac:dyDescent="0.25">
      <c r="A13" s="277"/>
      <c r="B13" s="494" t="s">
        <v>14</v>
      </c>
      <c r="C13" s="558"/>
      <c r="D13" s="558"/>
      <c r="E13" s="559"/>
      <c r="F13" s="559"/>
      <c r="G13" s="558"/>
      <c r="H13" s="560"/>
      <c r="I13" s="288"/>
      <c r="J13" s="279"/>
      <c r="K13" s="280"/>
      <c r="L13" s="281"/>
      <c r="M13" s="281"/>
      <c r="N13" s="281"/>
      <c r="O13" s="282"/>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168"/>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row>
    <row r="14" spans="1:113" s="283" customFormat="1" ht="15.75" customHeight="1" thickBot="1" x14ac:dyDescent="0.3">
      <c r="A14" s="277"/>
      <c r="B14" s="495" t="s">
        <v>15</v>
      </c>
      <c r="C14" s="561"/>
      <c r="D14" s="561"/>
      <c r="E14" s="562"/>
      <c r="F14" s="562"/>
      <c r="G14" s="561"/>
      <c r="H14" s="563"/>
      <c r="I14" s="288"/>
      <c r="J14" s="279"/>
      <c r="K14" s="280"/>
      <c r="L14" s="281"/>
      <c r="M14" s="281"/>
      <c r="N14" s="281"/>
      <c r="O14" s="282"/>
      <c r="P14" s="281"/>
      <c r="Q14" s="281"/>
      <c r="R14" s="281"/>
      <c r="S14" s="281"/>
      <c r="T14" s="281"/>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168"/>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row>
    <row r="15" spans="1:113" s="310" customFormat="1" ht="3.75" customHeight="1" x14ac:dyDescent="0.25">
      <c r="A15" s="300"/>
      <c r="B15" s="301"/>
      <c r="C15" s="500"/>
      <c r="D15" s="302"/>
      <c r="E15" s="500"/>
      <c r="F15" s="500"/>
      <c r="G15" s="500"/>
      <c r="H15" s="508"/>
      <c r="I15" s="303"/>
      <c r="J15" s="304"/>
      <c r="K15" s="305"/>
      <c r="L15" s="306"/>
      <c r="M15" s="306"/>
      <c r="N15" s="306"/>
      <c r="O15" s="307"/>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306"/>
      <c r="AP15" s="306"/>
      <c r="AQ15" s="306"/>
      <c r="AR15" s="306"/>
      <c r="AS15" s="306"/>
      <c r="AT15" s="306"/>
      <c r="AU15" s="306"/>
      <c r="AV15" s="306"/>
      <c r="AW15" s="306"/>
      <c r="AX15" s="306"/>
      <c r="AY15" s="306"/>
      <c r="AZ15" s="306"/>
      <c r="BA15" s="306"/>
      <c r="BB15" s="306"/>
      <c r="BC15" s="306"/>
      <c r="BD15" s="306"/>
      <c r="BE15" s="308"/>
      <c r="BF15" s="309"/>
      <c r="BG15" s="309"/>
      <c r="BH15" s="309"/>
      <c r="BI15" s="309"/>
      <c r="BJ15" s="309"/>
      <c r="BK15" s="309"/>
      <c r="BL15" s="309"/>
      <c r="BM15" s="309"/>
      <c r="BN15" s="309"/>
      <c r="BO15" s="309"/>
      <c r="BP15" s="309"/>
      <c r="BQ15" s="309"/>
      <c r="BR15" s="309"/>
      <c r="BS15" s="309"/>
      <c r="BT15" s="309"/>
      <c r="BU15" s="309"/>
      <c r="BV15" s="309"/>
      <c r="BW15" s="309"/>
      <c r="BX15" s="309"/>
      <c r="BY15" s="309"/>
      <c r="BZ15" s="309"/>
      <c r="CA15" s="309"/>
      <c r="CB15" s="309"/>
      <c r="CC15" s="309"/>
      <c r="CD15" s="309"/>
      <c r="CE15" s="309"/>
      <c r="CF15" s="309"/>
      <c r="CG15" s="309"/>
      <c r="CH15" s="309"/>
      <c r="CI15" s="309"/>
      <c r="CJ15" s="309"/>
      <c r="CK15" s="309"/>
      <c r="CL15" s="309"/>
      <c r="CM15" s="309"/>
      <c r="CN15" s="309"/>
      <c r="CO15" s="309"/>
      <c r="CP15" s="309"/>
      <c r="CQ15" s="309"/>
      <c r="CR15" s="309"/>
      <c r="CS15" s="309"/>
      <c r="CT15" s="309"/>
    </row>
    <row r="16" spans="1:113" ht="16.5" customHeight="1" x14ac:dyDescent="0.25">
      <c r="A16" s="311"/>
      <c r="B16" s="312" t="s">
        <v>163</v>
      </c>
      <c r="C16" s="313"/>
      <c r="D16" s="313"/>
      <c r="E16" s="313"/>
      <c r="F16" s="313"/>
      <c r="G16" s="313"/>
      <c r="H16" s="314"/>
      <c r="I16" s="315"/>
      <c r="J16" s="316"/>
      <c r="K16" s="203"/>
      <c r="L16" s="317"/>
      <c r="M16" s="203"/>
    </row>
    <row r="17" spans="1:113" ht="17.25" customHeight="1" x14ac:dyDescent="0.25">
      <c r="A17" s="156"/>
      <c r="B17" s="496" t="s">
        <v>16</v>
      </c>
      <c r="C17" s="318"/>
      <c r="D17" s="319" t="s">
        <v>17</v>
      </c>
      <c r="E17" s="319"/>
      <c r="F17" s="319"/>
      <c r="G17" s="319"/>
      <c r="H17" s="320"/>
      <c r="I17" s="315">
        <f>IF(H17="Yes",1,0)</f>
        <v>0</v>
      </c>
      <c r="J17" s="321"/>
      <c r="K17" s="158"/>
      <c r="L17" s="317"/>
    </row>
    <row r="18" spans="1:113" ht="17.25" customHeight="1" x14ac:dyDescent="0.25">
      <c r="A18" s="156"/>
      <c r="B18" s="322"/>
      <c r="C18" s="323"/>
      <c r="D18" s="319" t="s">
        <v>155</v>
      </c>
      <c r="E18" s="319"/>
      <c r="F18" s="319"/>
      <c r="G18" s="319"/>
      <c r="H18" s="320"/>
      <c r="I18" s="315">
        <f>IF(H18="Yes",1,0)</f>
        <v>0</v>
      </c>
      <c r="J18" s="321"/>
      <c r="K18" s="158"/>
      <c r="L18" s="317"/>
    </row>
    <row r="19" spans="1:113" s="283" customFormat="1" ht="29.25" customHeight="1" x14ac:dyDescent="0.25">
      <c r="A19" s="277"/>
      <c r="B19" s="564"/>
      <c r="C19" s="565"/>
      <c r="D19" s="566"/>
      <c r="E19" s="503"/>
      <c r="F19" s="437"/>
      <c r="G19" s="437"/>
      <c r="H19" s="509"/>
      <c r="I19" s="288"/>
      <c r="J19" s="279"/>
      <c r="K19" s="280"/>
      <c r="L19" s="281"/>
      <c r="M19" s="281"/>
      <c r="N19" s="281"/>
      <c r="O19" s="282"/>
      <c r="P19" s="281"/>
      <c r="Q19" s="281"/>
      <c r="R19" s="281"/>
      <c r="S19" s="281"/>
      <c r="T19" s="281"/>
      <c r="U19" s="281"/>
      <c r="V19" s="281"/>
      <c r="W19" s="281"/>
      <c r="X19" s="281"/>
      <c r="Y19" s="281"/>
      <c r="Z19" s="281"/>
      <c r="AA19" s="281"/>
      <c r="AB19" s="281"/>
      <c r="AC19" s="281"/>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1"/>
      <c r="BA19" s="281"/>
      <c r="BB19" s="281"/>
      <c r="BC19" s="281"/>
      <c r="BD19" s="281"/>
      <c r="BE19" s="168"/>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row>
    <row r="20" spans="1:113" ht="33" customHeight="1" x14ac:dyDescent="0.25">
      <c r="A20" s="156"/>
      <c r="B20" s="567" t="s">
        <v>18</v>
      </c>
      <c r="C20" s="568"/>
      <c r="D20" s="569" t="s">
        <v>19</v>
      </c>
      <c r="E20" s="324"/>
      <c r="F20" s="324"/>
      <c r="G20" s="506"/>
      <c r="H20" s="510"/>
      <c r="I20" s="271"/>
      <c r="O20" s="325"/>
    </row>
    <row r="21" spans="1:113" ht="19.5" customHeight="1" thickBot="1" x14ac:dyDescent="0.3">
      <c r="A21" s="156"/>
      <c r="B21" s="497" t="s">
        <v>20</v>
      </c>
      <c r="C21" s="326"/>
      <c r="D21" s="327" t="s">
        <v>19</v>
      </c>
      <c r="E21" s="328"/>
      <c r="F21" s="328"/>
      <c r="G21" s="507"/>
      <c r="H21" s="511"/>
      <c r="I21" s="271"/>
      <c r="O21" s="325"/>
    </row>
    <row r="22" spans="1:113" s="283" customFormat="1" ht="19.149999999999999" customHeight="1" thickBot="1" x14ac:dyDescent="0.3">
      <c r="A22" s="277"/>
      <c r="B22" s="329" t="s">
        <v>21</v>
      </c>
      <c r="C22" s="330"/>
      <c r="D22" s="330"/>
      <c r="E22" s="330"/>
      <c r="F22" s="330"/>
      <c r="G22" s="330"/>
      <c r="H22" s="331"/>
      <c r="I22" s="288"/>
      <c r="J22" s="279"/>
      <c r="K22" s="280"/>
      <c r="L22" s="281"/>
      <c r="M22" s="281"/>
      <c r="N22" s="281"/>
      <c r="O22" s="282"/>
      <c r="P22" s="281"/>
      <c r="Q22" s="281"/>
      <c r="R22" s="281"/>
      <c r="S22" s="281"/>
      <c r="T22" s="281"/>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168"/>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row>
    <row r="23" spans="1:113" ht="15" customHeight="1" x14ac:dyDescent="0.25">
      <c r="A23" s="156"/>
      <c r="B23" s="332" t="s">
        <v>22</v>
      </c>
      <c r="C23" s="333"/>
      <c r="D23" s="334"/>
      <c r="E23" s="335"/>
      <c r="F23" s="336"/>
      <c r="G23" s="336"/>
      <c r="H23" s="337"/>
      <c r="I23" s="271"/>
    </row>
    <row r="24" spans="1:113" s="283" customFormat="1" ht="16.5" customHeight="1" x14ac:dyDescent="0.25">
      <c r="A24" s="277"/>
      <c r="B24" s="338" t="s">
        <v>23</v>
      </c>
      <c r="C24" s="339"/>
      <c r="D24" s="339"/>
      <c r="E24" s="319" t="s">
        <v>151</v>
      </c>
      <c r="F24" s="319"/>
      <c r="G24" s="319"/>
      <c r="H24" s="320"/>
      <c r="I24" s="288"/>
      <c r="J24" s="340"/>
      <c r="K24" s="281"/>
      <c r="L24" s="281"/>
      <c r="M24" s="281"/>
      <c r="N24" s="281"/>
      <c r="O24" s="282"/>
      <c r="P24" s="281"/>
      <c r="Q24" s="281"/>
      <c r="R24" s="281"/>
      <c r="S24" s="281"/>
      <c r="T24" s="281"/>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168"/>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row>
    <row r="25" spans="1:113" ht="15.75" customHeight="1" x14ac:dyDescent="0.25">
      <c r="A25" s="156"/>
      <c r="B25" s="291"/>
      <c r="C25" s="292"/>
      <c r="D25" s="341"/>
      <c r="E25" s="319" t="s">
        <v>164</v>
      </c>
      <c r="F25" s="319"/>
      <c r="G25" s="319"/>
      <c r="H25" s="320"/>
      <c r="I25" s="271"/>
      <c r="J25" s="342"/>
      <c r="K25" s="324"/>
      <c r="L25" s="324"/>
    </row>
    <row r="26" spans="1:113" s="354" customFormat="1" ht="31.5" customHeight="1" thickBot="1" x14ac:dyDescent="0.3">
      <c r="A26" s="343"/>
      <c r="B26" s="332" t="s">
        <v>24</v>
      </c>
      <c r="C26" s="333"/>
      <c r="D26" s="334"/>
      <c r="E26" s="344"/>
      <c r="F26" s="345"/>
      <c r="G26" s="345"/>
      <c r="H26" s="346"/>
      <c r="I26" s="347"/>
      <c r="J26" s="348"/>
      <c r="K26" s="349"/>
      <c r="L26" s="350"/>
      <c r="M26" s="350"/>
      <c r="N26" s="350"/>
      <c r="O26" s="351"/>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0"/>
      <c r="AP26" s="350"/>
      <c r="AQ26" s="350"/>
      <c r="AR26" s="350"/>
      <c r="AS26" s="350"/>
      <c r="AT26" s="350"/>
      <c r="AU26" s="350"/>
      <c r="AV26" s="350"/>
      <c r="AW26" s="350"/>
      <c r="AX26" s="350"/>
      <c r="AY26" s="350"/>
      <c r="AZ26" s="350"/>
      <c r="BA26" s="350"/>
      <c r="BB26" s="350"/>
      <c r="BC26" s="350"/>
      <c r="BD26" s="350"/>
      <c r="BE26" s="352"/>
      <c r="BF26" s="353"/>
      <c r="BG26" s="353"/>
      <c r="BH26" s="353"/>
      <c r="BI26" s="353"/>
      <c r="BJ26" s="353"/>
      <c r="BK26" s="353"/>
      <c r="BL26" s="353"/>
      <c r="BM26" s="353"/>
      <c r="BN26" s="353"/>
      <c r="BO26" s="353"/>
      <c r="BP26" s="353"/>
      <c r="BQ26" s="353"/>
      <c r="BR26" s="353"/>
      <c r="BS26" s="353"/>
      <c r="BT26" s="353"/>
      <c r="BU26" s="353"/>
      <c r="BV26" s="353"/>
      <c r="BW26" s="353"/>
      <c r="BX26" s="353"/>
      <c r="BY26" s="353"/>
      <c r="BZ26" s="353"/>
      <c r="CA26" s="353"/>
      <c r="CB26" s="353"/>
      <c r="CC26" s="353"/>
      <c r="CD26" s="353"/>
      <c r="CE26" s="353"/>
      <c r="CF26" s="353"/>
      <c r="CG26" s="353"/>
      <c r="CH26" s="353"/>
      <c r="CI26" s="353"/>
      <c r="CJ26" s="353"/>
      <c r="CK26" s="353"/>
      <c r="CL26" s="353"/>
      <c r="CM26" s="353"/>
      <c r="CN26" s="353"/>
      <c r="CO26" s="353"/>
      <c r="CP26" s="353"/>
      <c r="CQ26" s="353"/>
      <c r="CR26" s="353"/>
      <c r="CS26" s="353"/>
      <c r="CT26" s="353"/>
      <c r="CU26" s="353"/>
      <c r="CV26" s="353"/>
      <c r="CW26" s="353"/>
      <c r="CX26" s="353"/>
      <c r="CY26" s="353"/>
      <c r="CZ26" s="353"/>
      <c r="DA26" s="353"/>
      <c r="DB26" s="353"/>
      <c r="DC26" s="353"/>
      <c r="DD26" s="353"/>
      <c r="DE26" s="353"/>
      <c r="DF26" s="353"/>
      <c r="DG26" s="353"/>
      <c r="DH26" s="353"/>
      <c r="DI26" s="353"/>
    </row>
    <row r="27" spans="1:113" s="283" customFormat="1" ht="24.75" customHeight="1" x14ac:dyDescent="0.25">
      <c r="A27" s="277"/>
      <c r="B27" s="355" t="s">
        <v>165</v>
      </c>
      <c r="C27" s="356"/>
      <c r="D27" s="356"/>
      <c r="E27" s="356"/>
      <c r="F27" s="356"/>
      <c r="G27" s="356"/>
      <c r="H27" s="357"/>
      <c r="I27" s="358"/>
      <c r="J27" s="279"/>
      <c r="K27" s="280"/>
      <c r="L27" s="281"/>
      <c r="M27" s="281"/>
      <c r="N27" s="281"/>
      <c r="O27" s="282"/>
      <c r="P27" s="281"/>
      <c r="Q27" s="281"/>
      <c r="R27" s="281"/>
      <c r="S27" s="281"/>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168"/>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row>
    <row r="28" spans="1:113" ht="5.25" customHeight="1" x14ac:dyDescent="0.25">
      <c r="A28" s="156"/>
      <c r="B28" s="359"/>
      <c r="C28" s="360"/>
      <c r="D28" s="361"/>
      <c r="E28" s="360"/>
      <c r="F28" s="360"/>
      <c r="G28" s="360"/>
      <c r="H28" s="512"/>
      <c r="I28" s="271"/>
    </row>
    <row r="29" spans="1:113" s="283" customFormat="1" ht="32.25" customHeight="1" x14ac:dyDescent="0.25">
      <c r="A29" s="277"/>
      <c r="B29" s="362" t="s">
        <v>157</v>
      </c>
      <c r="C29" s="363"/>
      <c r="D29" s="363"/>
      <c r="E29" s="363"/>
      <c r="F29" s="363"/>
      <c r="G29" s="363"/>
      <c r="H29" s="364"/>
      <c r="I29" s="358"/>
      <c r="J29" s="272"/>
      <c r="K29" s="190"/>
      <c r="L29" s="281"/>
      <c r="M29" s="281"/>
      <c r="N29" s="281"/>
      <c r="O29" s="282"/>
      <c r="P29" s="281"/>
      <c r="Q29" s="281"/>
      <c r="R29" s="281"/>
      <c r="S29" s="281"/>
      <c r="T29" s="281"/>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168"/>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row>
    <row r="30" spans="1:113" ht="5.25" customHeight="1" x14ac:dyDescent="0.25">
      <c r="A30" s="156"/>
      <c r="B30" s="359"/>
      <c r="C30" s="360"/>
      <c r="D30" s="361"/>
      <c r="E30" s="360"/>
      <c r="F30" s="360"/>
      <c r="G30" s="360"/>
      <c r="H30" s="512"/>
      <c r="I30" s="271"/>
    </row>
    <row r="31" spans="1:113" s="374" customFormat="1" ht="18" customHeight="1" x14ac:dyDescent="0.25">
      <c r="A31" s="365"/>
      <c r="B31" s="366" t="s">
        <v>25</v>
      </c>
      <c r="C31" s="367"/>
      <c r="D31" s="367"/>
      <c r="E31" s="367"/>
      <c r="F31" s="367"/>
      <c r="G31" s="367"/>
      <c r="H31" s="368"/>
      <c r="I31" s="369"/>
      <c r="J31" s="304"/>
      <c r="K31" s="305"/>
      <c r="L31" s="370"/>
      <c r="M31" s="370"/>
      <c r="N31" s="370"/>
      <c r="O31" s="371"/>
      <c r="P31" s="370"/>
      <c r="Q31" s="370"/>
      <c r="R31" s="370"/>
      <c r="S31" s="370"/>
      <c r="T31" s="370"/>
      <c r="U31" s="370"/>
      <c r="V31" s="370"/>
      <c r="W31" s="370"/>
      <c r="X31" s="370"/>
      <c r="Y31" s="370"/>
      <c r="Z31" s="370"/>
      <c r="AA31" s="370"/>
      <c r="AB31" s="370"/>
      <c r="AC31" s="370"/>
      <c r="AD31" s="370"/>
      <c r="AE31" s="370"/>
      <c r="AF31" s="370"/>
      <c r="AG31" s="370"/>
      <c r="AH31" s="370"/>
      <c r="AI31" s="370"/>
      <c r="AJ31" s="370"/>
      <c r="AK31" s="370"/>
      <c r="AL31" s="370"/>
      <c r="AM31" s="370"/>
      <c r="AN31" s="370"/>
      <c r="AO31" s="370"/>
      <c r="AP31" s="370"/>
      <c r="AQ31" s="370"/>
      <c r="AR31" s="370"/>
      <c r="AS31" s="370"/>
      <c r="AT31" s="370"/>
      <c r="AU31" s="370"/>
      <c r="AV31" s="370"/>
      <c r="AW31" s="370"/>
      <c r="AX31" s="370"/>
      <c r="AY31" s="370"/>
      <c r="AZ31" s="370"/>
      <c r="BA31" s="370"/>
      <c r="BB31" s="370"/>
      <c r="BC31" s="370"/>
      <c r="BD31" s="370"/>
      <c r="BE31" s="372"/>
      <c r="BF31" s="373"/>
      <c r="BG31" s="373"/>
      <c r="BH31" s="373"/>
      <c r="BI31" s="373"/>
      <c r="BJ31" s="373"/>
      <c r="BK31" s="373"/>
      <c r="BL31" s="373"/>
      <c r="BM31" s="373"/>
      <c r="BN31" s="373"/>
      <c r="BO31" s="373"/>
      <c r="BP31" s="373"/>
      <c r="BQ31" s="373"/>
      <c r="BR31" s="373"/>
      <c r="BS31" s="373"/>
      <c r="BT31" s="373"/>
      <c r="BU31" s="373"/>
      <c r="BV31" s="373"/>
      <c r="BW31" s="373"/>
      <c r="BX31" s="373"/>
      <c r="BY31" s="373"/>
      <c r="BZ31" s="373"/>
      <c r="CA31" s="373"/>
      <c r="CB31" s="373"/>
      <c r="CC31" s="373"/>
      <c r="CD31" s="373"/>
      <c r="CE31" s="373"/>
      <c r="CF31" s="373"/>
      <c r="CG31" s="373"/>
      <c r="CH31" s="373"/>
      <c r="CI31" s="373"/>
      <c r="CJ31" s="373"/>
      <c r="CK31" s="373"/>
      <c r="CL31" s="373"/>
      <c r="CM31" s="373"/>
      <c r="CN31" s="373"/>
      <c r="CO31" s="373"/>
      <c r="CP31" s="373"/>
      <c r="CQ31" s="373"/>
      <c r="CR31" s="373"/>
      <c r="CS31" s="373"/>
      <c r="CT31" s="373"/>
      <c r="CU31" s="373"/>
      <c r="CV31" s="373"/>
      <c r="CW31" s="373"/>
      <c r="CX31" s="373"/>
      <c r="CY31" s="373"/>
      <c r="CZ31" s="373"/>
      <c r="DA31" s="373"/>
      <c r="DB31" s="373"/>
      <c r="DC31" s="373"/>
      <c r="DD31" s="373"/>
      <c r="DE31" s="373"/>
      <c r="DF31" s="373"/>
      <c r="DG31" s="373"/>
      <c r="DH31" s="373"/>
      <c r="DI31" s="373"/>
    </row>
    <row r="32" spans="1:113" ht="15" customHeight="1" x14ac:dyDescent="0.25">
      <c r="A32" s="156"/>
      <c r="B32" s="332" t="s">
        <v>26</v>
      </c>
      <c r="C32" s="333"/>
      <c r="D32" s="539"/>
      <c r="E32" s="540"/>
      <c r="F32" s="540"/>
      <c r="G32" s="540"/>
      <c r="H32" s="541"/>
      <c r="I32" s="271"/>
    </row>
    <row r="33" spans="1:113" ht="27" customHeight="1" x14ac:dyDescent="0.25">
      <c r="A33" s="156"/>
      <c r="B33" s="332" t="s">
        <v>27</v>
      </c>
      <c r="C33" s="333"/>
      <c r="D33" s="542"/>
      <c r="E33" s="543"/>
      <c r="F33" s="543"/>
      <c r="G33" s="543"/>
      <c r="H33" s="544"/>
      <c r="I33" s="271"/>
      <c r="K33" s="190">
        <f>D33</f>
        <v>0</v>
      </c>
    </row>
    <row r="34" spans="1:113" ht="15.75" customHeight="1" x14ac:dyDescent="0.25">
      <c r="A34" s="156"/>
      <c r="B34" s="332" t="s">
        <v>28</v>
      </c>
      <c r="C34" s="333"/>
      <c r="D34" s="375"/>
      <c r="E34" s="333" t="s">
        <v>29</v>
      </c>
      <c r="F34" s="333"/>
      <c r="G34" s="333"/>
      <c r="H34" s="376"/>
      <c r="I34" s="271"/>
    </row>
    <row r="35" spans="1:113" ht="15.75" customHeight="1" x14ac:dyDescent="0.25">
      <c r="A35" s="156"/>
      <c r="B35" s="377" t="s">
        <v>30</v>
      </c>
      <c r="C35" s="319"/>
      <c r="D35" s="375"/>
      <c r="E35" s="378" t="s">
        <v>31</v>
      </c>
      <c r="F35" s="379"/>
      <c r="G35" s="380"/>
      <c r="H35" s="376"/>
      <c r="I35" s="271"/>
      <c r="J35" s="381"/>
      <c r="K35" s="382"/>
      <c r="L35" s="382"/>
    </row>
    <row r="36" spans="1:113" ht="15.75" customHeight="1" x14ac:dyDescent="0.25">
      <c r="A36" s="156"/>
      <c r="B36" s="377" t="s">
        <v>32</v>
      </c>
      <c r="C36" s="319"/>
      <c r="D36" s="375"/>
      <c r="E36" s="378" t="s">
        <v>33</v>
      </c>
      <c r="F36" s="379"/>
      <c r="G36" s="380"/>
      <c r="H36" s="376"/>
      <c r="I36" s="271"/>
      <c r="J36" s="381"/>
      <c r="K36" s="382"/>
    </row>
    <row r="37" spans="1:113" ht="15.75" customHeight="1" thickBot="1" x14ac:dyDescent="0.3">
      <c r="A37" s="156"/>
      <c r="B37" s="383" t="s">
        <v>34</v>
      </c>
      <c r="C37" s="384"/>
      <c r="D37" s="385"/>
      <c r="E37" s="386" t="s">
        <v>35</v>
      </c>
      <c r="F37" s="387"/>
      <c r="G37" s="388"/>
      <c r="H37" s="389"/>
      <c r="I37" s="271"/>
      <c r="J37" s="381"/>
      <c r="K37" s="382"/>
    </row>
    <row r="38" spans="1:113" s="374" customFormat="1" ht="18" customHeight="1" x14ac:dyDescent="0.25">
      <c r="A38" s="365"/>
      <c r="B38" s="390" t="s">
        <v>166</v>
      </c>
      <c r="C38" s="391"/>
      <c r="D38" s="391"/>
      <c r="E38" s="391"/>
      <c r="F38" s="391"/>
      <c r="G38" s="391"/>
      <c r="H38" s="392"/>
      <c r="I38" s="369"/>
      <c r="J38" s="393"/>
      <c r="K38" s="394"/>
      <c r="L38" s="370"/>
      <c r="M38" s="370"/>
      <c r="N38" s="370"/>
      <c r="O38" s="371"/>
      <c r="P38" s="370"/>
      <c r="Q38" s="370"/>
      <c r="R38" s="370"/>
      <c r="S38" s="370"/>
      <c r="T38" s="370"/>
      <c r="U38" s="370"/>
      <c r="V38" s="370"/>
      <c r="W38" s="370"/>
      <c r="X38" s="370"/>
      <c r="Y38" s="370"/>
      <c r="Z38" s="370"/>
      <c r="AA38" s="370"/>
      <c r="AB38" s="370"/>
      <c r="AC38" s="370"/>
      <c r="AD38" s="370"/>
      <c r="AE38" s="370"/>
      <c r="AF38" s="370"/>
      <c r="AG38" s="370"/>
      <c r="AH38" s="370"/>
      <c r="AI38" s="370"/>
      <c r="AJ38" s="370"/>
      <c r="AK38" s="370"/>
      <c r="AL38" s="370"/>
      <c r="AM38" s="370"/>
      <c r="AN38" s="370"/>
      <c r="AO38" s="370"/>
      <c r="AP38" s="370"/>
      <c r="AQ38" s="370"/>
      <c r="AR38" s="370"/>
      <c r="AS38" s="370"/>
      <c r="AT38" s="370"/>
      <c r="AU38" s="370"/>
      <c r="AV38" s="370"/>
      <c r="AW38" s="370"/>
      <c r="AX38" s="370"/>
      <c r="AY38" s="370"/>
      <c r="AZ38" s="370"/>
      <c r="BA38" s="370"/>
      <c r="BB38" s="370"/>
      <c r="BC38" s="370"/>
      <c r="BD38" s="370"/>
      <c r="BE38" s="372"/>
      <c r="BF38" s="373"/>
      <c r="BG38" s="373"/>
      <c r="BH38" s="373"/>
      <c r="BI38" s="373"/>
      <c r="BJ38" s="373"/>
      <c r="BK38" s="373"/>
      <c r="BL38" s="373"/>
      <c r="BM38" s="373"/>
      <c r="BN38" s="373"/>
      <c r="BO38" s="373"/>
      <c r="BP38" s="373"/>
      <c r="BQ38" s="373"/>
      <c r="BR38" s="373"/>
      <c r="BS38" s="373"/>
      <c r="BT38" s="373"/>
      <c r="BU38" s="373"/>
      <c r="BV38" s="373"/>
      <c r="BW38" s="373"/>
      <c r="BX38" s="373"/>
      <c r="BY38" s="373"/>
      <c r="BZ38" s="373"/>
      <c r="CA38" s="373"/>
      <c r="CB38" s="373"/>
      <c r="CC38" s="373"/>
      <c r="CD38" s="373"/>
      <c r="CE38" s="373"/>
      <c r="CF38" s="373"/>
      <c r="CG38" s="373"/>
      <c r="CH38" s="373"/>
      <c r="CI38" s="373"/>
      <c r="CJ38" s="373"/>
      <c r="CK38" s="373"/>
      <c r="CL38" s="373"/>
      <c r="CM38" s="373"/>
      <c r="CN38" s="373"/>
      <c r="CO38" s="373"/>
      <c r="CP38" s="373"/>
      <c r="CQ38" s="373"/>
      <c r="CR38" s="373"/>
      <c r="CS38" s="373"/>
      <c r="CT38" s="373"/>
      <c r="CU38" s="373"/>
      <c r="CV38" s="373"/>
      <c r="CW38" s="373"/>
      <c r="CX38" s="373"/>
      <c r="CY38" s="373"/>
      <c r="CZ38" s="373"/>
      <c r="DA38" s="373"/>
      <c r="DB38" s="373"/>
      <c r="DC38" s="373"/>
      <c r="DD38" s="373"/>
      <c r="DE38" s="373"/>
      <c r="DF38" s="373"/>
      <c r="DG38" s="373"/>
      <c r="DH38" s="373"/>
      <c r="DI38" s="373"/>
    </row>
    <row r="39" spans="1:113" ht="25.5" customHeight="1" x14ac:dyDescent="0.25">
      <c r="A39" s="156"/>
      <c r="B39" s="332" t="s">
        <v>167</v>
      </c>
      <c r="C39" s="333"/>
      <c r="D39" s="395"/>
      <c r="E39" s="333" t="s">
        <v>36</v>
      </c>
      <c r="F39" s="333"/>
      <c r="G39" s="333"/>
      <c r="H39" s="376"/>
      <c r="I39" s="271"/>
    </row>
    <row r="40" spans="1:113" ht="15.75" customHeight="1" thickBot="1" x14ac:dyDescent="0.3">
      <c r="A40" s="156"/>
      <c r="B40" s="377" t="s">
        <v>37</v>
      </c>
      <c r="C40" s="319"/>
      <c r="D40" s="395"/>
      <c r="E40" s="378"/>
      <c r="F40" s="379"/>
      <c r="G40" s="380"/>
      <c r="H40" s="513"/>
      <c r="I40" s="271"/>
      <c r="J40" s="381"/>
      <c r="K40" s="382"/>
      <c r="L40" s="382"/>
    </row>
    <row r="41" spans="1:113" s="374" customFormat="1" ht="17.25" customHeight="1" x14ac:dyDescent="0.25">
      <c r="A41" s="365"/>
      <c r="B41" s="396" t="s">
        <v>168</v>
      </c>
      <c r="C41" s="397"/>
      <c r="D41" s="397"/>
      <c r="E41" s="397"/>
      <c r="F41" s="397"/>
      <c r="G41" s="397"/>
      <c r="H41" s="398"/>
      <c r="I41" s="369"/>
      <c r="J41" s="304"/>
      <c r="K41" s="305"/>
      <c r="L41" s="370"/>
      <c r="M41" s="370"/>
      <c r="N41" s="370"/>
      <c r="O41" s="371"/>
      <c r="P41" s="370"/>
      <c r="Q41" s="370"/>
      <c r="R41" s="370"/>
      <c r="S41" s="370"/>
      <c r="T41" s="370"/>
      <c r="U41" s="370"/>
      <c r="V41" s="370"/>
      <c r="W41" s="370"/>
      <c r="X41" s="370"/>
      <c r="Y41" s="370"/>
      <c r="Z41" s="370"/>
      <c r="AA41" s="370"/>
      <c r="AB41" s="370"/>
      <c r="AC41" s="370"/>
      <c r="AD41" s="370"/>
      <c r="AE41" s="370"/>
      <c r="AF41" s="370"/>
      <c r="AG41" s="370"/>
      <c r="AH41" s="370"/>
      <c r="AI41" s="370"/>
      <c r="AJ41" s="370"/>
      <c r="AK41" s="370"/>
      <c r="AL41" s="370"/>
      <c r="AM41" s="370"/>
      <c r="AN41" s="370"/>
      <c r="AO41" s="370"/>
      <c r="AP41" s="370"/>
      <c r="AQ41" s="370"/>
      <c r="AR41" s="370"/>
      <c r="AS41" s="370"/>
      <c r="AT41" s="370"/>
      <c r="AU41" s="370"/>
      <c r="AV41" s="370"/>
      <c r="AW41" s="370"/>
      <c r="AX41" s="370"/>
      <c r="AY41" s="370"/>
      <c r="AZ41" s="370"/>
      <c r="BA41" s="370"/>
      <c r="BB41" s="370"/>
      <c r="BC41" s="370"/>
      <c r="BD41" s="370"/>
      <c r="BE41" s="372"/>
      <c r="BF41" s="373"/>
      <c r="BG41" s="373"/>
      <c r="BH41" s="373"/>
      <c r="BI41" s="373"/>
      <c r="BJ41" s="373"/>
      <c r="BK41" s="373"/>
      <c r="BL41" s="373"/>
      <c r="BM41" s="373"/>
      <c r="BN41" s="373"/>
      <c r="BO41" s="373"/>
      <c r="BP41" s="373"/>
      <c r="BQ41" s="373"/>
      <c r="BR41" s="373"/>
      <c r="BS41" s="373"/>
      <c r="BT41" s="373"/>
      <c r="BU41" s="373"/>
      <c r="BV41" s="373"/>
      <c r="BW41" s="373"/>
      <c r="BX41" s="373"/>
      <c r="BY41" s="373"/>
      <c r="BZ41" s="373"/>
      <c r="CA41" s="373"/>
      <c r="CB41" s="373"/>
      <c r="CC41" s="373"/>
      <c r="CD41" s="373"/>
      <c r="CE41" s="373"/>
      <c r="CF41" s="373"/>
      <c r="CG41" s="373"/>
      <c r="CH41" s="373"/>
      <c r="CI41" s="373"/>
      <c r="CJ41" s="373"/>
      <c r="CK41" s="373"/>
      <c r="CL41" s="373"/>
      <c r="CM41" s="373"/>
      <c r="CN41" s="373"/>
      <c r="CO41" s="373"/>
      <c r="CP41" s="373"/>
      <c r="CQ41" s="373"/>
      <c r="CR41" s="373"/>
      <c r="CS41" s="373"/>
      <c r="CT41" s="373"/>
      <c r="CU41" s="373"/>
      <c r="CV41" s="373"/>
      <c r="CW41" s="373"/>
      <c r="CX41" s="373"/>
      <c r="CY41" s="373"/>
      <c r="CZ41" s="373"/>
      <c r="DA41" s="373"/>
      <c r="DB41" s="373"/>
      <c r="DC41" s="373"/>
      <c r="DD41" s="373"/>
      <c r="DE41" s="373"/>
      <c r="DF41" s="373"/>
      <c r="DG41" s="373"/>
      <c r="DH41" s="373"/>
      <c r="DI41" s="373"/>
    </row>
    <row r="42" spans="1:113" s="283" customFormat="1" ht="15" customHeight="1" x14ac:dyDescent="0.25">
      <c r="A42" s="277"/>
      <c r="B42" s="399" t="s">
        <v>38</v>
      </c>
      <c r="C42" s="400"/>
      <c r="D42" s="400"/>
      <c r="E42" s="401"/>
      <c r="F42" s="402"/>
      <c r="G42" s="402"/>
      <c r="H42" s="403"/>
      <c r="I42" s="358"/>
      <c r="J42" s="272"/>
      <c r="K42" s="190"/>
      <c r="L42" s="281"/>
      <c r="M42" s="281"/>
      <c r="N42" s="281"/>
      <c r="O42" s="282"/>
      <c r="P42" s="281"/>
      <c r="Q42" s="281"/>
      <c r="R42" s="281"/>
      <c r="S42" s="281"/>
      <c r="T42" s="281"/>
      <c r="U42" s="281"/>
      <c r="V42" s="281"/>
      <c r="W42" s="281"/>
      <c r="X42" s="281"/>
      <c r="Y42" s="281"/>
      <c r="Z42" s="281"/>
      <c r="AA42" s="281"/>
      <c r="AB42" s="281"/>
      <c r="AC42" s="281"/>
      <c r="AD42" s="281"/>
      <c r="AE42" s="281"/>
      <c r="AF42" s="281"/>
      <c r="AG42" s="281"/>
      <c r="AH42" s="281"/>
      <c r="AI42" s="281"/>
      <c r="AJ42" s="281"/>
      <c r="AK42" s="281"/>
      <c r="AL42" s="281"/>
      <c r="AM42" s="281"/>
      <c r="AN42" s="281"/>
      <c r="AO42" s="281"/>
      <c r="AP42" s="281"/>
      <c r="AQ42" s="281"/>
      <c r="AR42" s="281"/>
      <c r="AS42" s="281"/>
      <c r="AT42" s="281"/>
      <c r="AU42" s="281"/>
      <c r="AV42" s="281"/>
      <c r="AW42" s="281"/>
      <c r="AX42" s="281"/>
      <c r="AY42" s="281"/>
      <c r="AZ42" s="281"/>
      <c r="BA42" s="281"/>
      <c r="BB42" s="281"/>
      <c r="BC42" s="281"/>
      <c r="BD42" s="281"/>
      <c r="BE42" s="168"/>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row>
    <row r="43" spans="1:113" ht="15" customHeight="1" x14ac:dyDescent="0.25">
      <c r="A43" s="156"/>
      <c r="B43" s="404" t="s">
        <v>169</v>
      </c>
      <c r="C43" s="405"/>
      <c r="D43" s="405"/>
      <c r="E43" s="406"/>
      <c r="F43" s="407"/>
      <c r="G43" s="407"/>
      <c r="H43" s="408"/>
      <c r="I43" s="409"/>
    </row>
    <row r="44" spans="1:113" ht="15" customHeight="1" x14ac:dyDescent="0.25">
      <c r="A44" s="156"/>
      <c r="B44" s="404" t="s">
        <v>170</v>
      </c>
      <c r="C44" s="405"/>
      <c r="D44" s="405"/>
      <c r="E44" s="406"/>
      <c r="F44" s="407"/>
      <c r="G44" s="407"/>
      <c r="H44" s="408"/>
      <c r="I44" s="409"/>
    </row>
    <row r="45" spans="1:113" ht="15" customHeight="1" x14ac:dyDescent="0.25">
      <c r="A45" s="156"/>
      <c r="B45" s="404" t="s">
        <v>171</v>
      </c>
      <c r="C45" s="405"/>
      <c r="D45" s="405"/>
      <c r="E45" s="406"/>
      <c r="F45" s="407"/>
      <c r="G45" s="407"/>
      <c r="H45" s="408"/>
      <c r="I45" s="409"/>
    </row>
    <row r="46" spans="1:113" ht="15" customHeight="1" x14ac:dyDescent="0.25">
      <c r="A46" s="156"/>
      <c r="B46" s="404" t="s">
        <v>172</v>
      </c>
      <c r="C46" s="405"/>
      <c r="D46" s="405"/>
      <c r="E46" s="406"/>
      <c r="F46" s="407"/>
      <c r="G46" s="407"/>
      <c r="H46" s="408"/>
      <c r="I46" s="409"/>
    </row>
    <row r="47" spans="1:113" ht="15" customHeight="1" thickBot="1" x14ac:dyDescent="0.3">
      <c r="A47" s="156"/>
      <c r="B47" s="410" t="s">
        <v>173</v>
      </c>
      <c r="C47" s="411"/>
      <c r="D47" s="411"/>
      <c r="E47" s="412" t="e">
        <f>E46/E45</f>
        <v>#DIV/0!</v>
      </c>
      <c r="F47" s="413"/>
      <c r="G47" s="413"/>
      <c r="H47" s="414"/>
      <c r="I47" s="409"/>
    </row>
    <row r="48" spans="1:113" s="374" customFormat="1" ht="19.5" customHeight="1" x14ac:dyDescent="0.25">
      <c r="A48" s="365"/>
      <c r="B48" s="390" t="s">
        <v>39</v>
      </c>
      <c r="C48" s="391"/>
      <c r="D48" s="391"/>
      <c r="E48" s="391"/>
      <c r="F48" s="391"/>
      <c r="G48" s="391"/>
      <c r="H48" s="392"/>
      <c r="I48" s="369"/>
      <c r="J48" s="393"/>
      <c r="K48" s="394"/>
      <c r="L48" s="370"/>
      <c r="M48" s="370"/>
      <c r="N48" s="370"/>
      <c r="O48" s="371"/>
      <c r="P48" s="370"/>
      <c r="Q48" s="370"/>
      <c r="R48" s="370"/>
      <c r="S48" s="370"/>
      <c r="T48" s="370"/>
      <c r="U48" s="370"/>
      <c r="V48" s="370"/>
      <c r="W48" s="370"/>
      <c r="X48" s="370"/>
      <c r="Y48" s="370"/>
      <c r="Z48" s="370"/>
      <c r="AA48" s="370"/>
      <c r="AB48" s="370"/>
      <c r="AC48" s="370"/>
      <c r="AD48" s="370"/>
      <c r="AE48" s="370"/>
      <c r="AF48" s="370"/>
      <c r="AG48" s="370"/>
      <c r="AH48" s="370"/>
      <c r="AI48" s="370"/>
      <c r="AJ48" s="370"/>
      <c r="AK48" s="370"/>
      <c r="AL48" s="370"/>
      <c r="AM48" s="370"/>
      <c r="AN48" s="370"/>
      <c r="AO48" s="370"/>
      <c r="AP48" s="370"/>
      <c r="AQ48" s="370"/>
      <c r="AR48" s="370"/>
      <c r="AS48" s="370"/>
      <c r="AT48" s="370"/>
      <c r="AU48" s="370"/>
      <c r="AV48" s="370"/>
      <c r="AW48" s="370"/>
      <c r="AX48" s="370"/>
      <c r="AY48" s="370"/>
      <c r="AZ48" s="370"/>
      <c r="BA48" s="370"/>
      <c r="BB48" s="370"/>
      <c r="BC48" s="370"/>
      <c r="BD48" s="370"/>
      <c r="BE48" s="372"/>
      <c r="BF48" s="373"/>
      <c r="BG48" s="373"/>
      <c r="BH48" s="373"/>
      <c r="BI48" s="373"/>
      <c r="BJ48" s="373"/>
      <c r="BK48" s="373"/>
      <c r="BL48" s="373"/>
      <c r="BM48" s="373"/>
      <c r="BN48" s="373"/>
      <c r="BO48" s="373"/>
      <c r="BP48" s="373"/>
      <c r="BQ48" s="373"/>
      <c r="BR48" s="373"/>
      <c r="BS48" s="373"/>
      <c r="BT48" s="373"/>
      <c r="BU48" s="373"/>
      <c r="BV48" s="373"/>
      <c r="BW48" s="373"/>
      <c r="BX48" s="373"/>
      <c r="BY48" s="373"/>
      <c r="BZ48" s="373"/>
      <c r="CA48" s="373"/>
      <c r="CB48" s="373"/>
      <c r="CC48" s="373"/>
      <c r="CD48" s="373"/>
      <c r="CE48" s="373"/>
      <c r="CF48" s="373"/>
      <c r="CG48" s="373"/>
      <c r="CH48" s="373"/>
      <c r="CI48" s="373"/>
      <c r="CJ48" s="373"/>
      <c r="CK48" s="373"/>
      <c r="CL48" s="373"/>
      <c r="CM48" s="373"/>
      <c r="CN48" s="373"/>
      <c r="CO48" s="373"/>
      <c r="CP48" s="373"/>
      <c r="CQ48" s="373"/>
      <c r="CR48" s="373"/>
      <c r="CS48" s="373"/>
      <c r="CT48" s="373"/>
      <c r="CU48" s="373"/>
      <c r="CV48" s="373"/>
      <c r="CW48" s="373"/>
      <c r="CX48" s="373"/>
      <c r="CY48" s="373"/>
      <c r="CZ48" s="373"/>
      <c r="DA48" s="373"/>
      <c r="DB48" s="373"/>
      <c r="DC48" s="373"/>
      <c r="DD48" s="373"/>
      <c r="DE48" s="373"/>
      <c r="DF48" s="373"/>
      <c r="DG48" s="373"/>
      <c r="DH48" s="373"/>
      <c r="DI48" s="373"/>
    </row>
    <row r="49" spans="1:113" ht="75.75" customHeight="1" x14ac:dyDescent="0.25">
      <c r="A49" s="156"/>
      <c r="B49" s="359" t="s">
        <v>40</v>
      </c>
      <c r="C49" s="297"/>
      <c r="D49" s="395"/>
      <c r="E49" s="415" t="s">
        <v>174</v>
      </c>
      <c r="F49" s="360"/>
      <c r="G49" s="360"/>
      <c r="H49" s="416"/>
      <c r="I49" s="271"/>
    </row>
    <row r="50" spans="1:113" ht="18" customHeight="1" x14ac:dyDescent="0.25">
      <c r="A50" s="156"/>
      <c r="B50" s="377" t="s">
        <v>175</v>
      </c>
      <c r="C50" s="319"/>
      <c r="D50" s="395"/>
      <c r="E50" s="263" t="s">
        <v>176</v>
      </c>
      <c r="F50" s="264"/>
      <c r="G50" s="265"/>
      <c r="H50" s="550">
        <f>D34</f>
        <v>0</v>
      </c>
      <c r="I50" s="271"/>
      <c r="J50" s="381"/>
      <c r="K50" s="382"/>
      <c r="L50" s="382"/>
    </row>
    <row r="51" spans="1:113" ht="18" customHeight="1" x14ac:dyDescent="0.25">
      <c r="A51" s="156"/>
      <c r="B51" s="377" t="s">
        <v>177</v>
      </c>
      <c r="C51" s="319"/>
      <c r="D51" s="395"/>
      <c r="E51" s="263" t="s">
        <v>178</v>
      </c>
      <c r="F51" s="264"/>
      <c r="G51" s="265"/>
      <c r="H51" s="550">
        <f>D37</f>
        <v>0</v>
      </c>
      <c r="I51" s="271"/>
      <c r="J51" s="381"/>
      <c r="K51" s="382"/>
    </row>
    <row r="52" spans="1:113" ht="18" customHeight="1" x14ac:dyDescent="0.25">
      <c r="A52" s="156"/>
      <c r="B52" s="377" t="s">
        <v>179</v>
      </c>
      <c r="C52" s="319"/>
      <c r="D52" s="395"/>
      <c r="E52" s="263" t="s">
        <v>180</v>
      </c>
      <c r="F52" s="264"/>
      <c r="G52" s="265"/>
      <c r="H52" s="550">
        <f>D34</f>
        <v>0</v>
      </c>
      <c r="I52" s="271"/>
      <c r="J52" s="381"/>
      <c r="K52" s="382"/>
    </row>
    <row r="53" spans="1:113" ht="18" customHeight="1" x14ac:dyDescent="0.25">
      <c r="A53" s="156"/>
      <c r="B53" s="377" t="s">
        <v>181</v>
      </c>
      <c r="C53" s="319"/>
      <c r="D53" s="417"/>
      <c r="E53" s="378" t="s">
        <v>182</v>
      </c>
      <c r="F53" s="379"/>
      <c r="G53" s="380"/>
      <c r="H53" s="488"/>
      <c r="I53" s="271"/>
      <c r="J53" s="381"/>
      <c r="K53" s="382"/>
    </row>
    <row r="54" spans="1:113" ht="30" customHeight="1" x14ac:dyDescent="0.25">
      <c r="A54" s="156"/>
      <c r="B54" s="377" t="s">
        <v>183</v>
      </c>
      <c r="C54" s="319"/>
      <c r="D54" s="417"/>
      <c r="E54" s="418" t="s">
        <v>184</v>
      </c>
      <c r="F54" s="419"/>
      <c r="G54" s="420"/>
      <c r="H54" s="488"/>
      <c r="I54" s="271"/>
      <c r="J54" s="381"/>
      <c r="K54" s="382"/>
    </row>
    <row r="55" spans="1:113" ht="25.5" customHeight="1" thickBot="1" x14ac:dyDescent="0.3">
      <c r="A55" s="156"/>
      <c r="B55" s="421" t="s">
        <v>185</v>
      </c>
      <c r="C55" s="388"/>
      <c r="D55" s="422"/>
      <c r="E55" s="378" t="s">
        <v>186</v>
      </c>
      <c r="F55" s="379"/>
      <c r="G55" s="380"/>
      <c r="H55" s="489"/>
      <c r="I55" s="271"/>
      <c r="J55" s="423"/>
      <c r="K55" s="424"/>
    </row>
    <row r="56" spans="1:113" ht="13.5" thickBot="1" x14ac:dyDescent="0.3">
      <c r="B56" s="425"/>
      <c r="C56" s="143"/>
      <c r="D56" s="143"/>
      <c r="E56" s="504"/>
      <c r="F56" s="143"/>
      <c r="G56" s="143"/>
      <c r="H56" s="514"/>
    </row>
    <row r="57" spans="1:113" s="441" customFormat="1" ht="15" customHeight="1" thickBot="1" x14ac:dyDescent="0.3">
      <c r="A57" s="427"/>
      <c r="B57" s="428" t="s">
        <v>161</v>
      </c>
      <c r="C57" s="429"/>
      <c r="D57" s="430"/>
      <c r="E57" s="431" t="s">
        <v>162</v>
      </c>
      <c r="F57" s="432"/>
      <c r="G57" s="432"/>
      <c r="H57" s="433"/>
      <c r="I57" s="434"/>
      <c r="J57" s="435"/>
      <c r="K57" s="436"/>
      <c r="L57" s="437"/>
      <c r="M57" s="437"/>
      <c r="N57" s="437"/>
      <c r="O57" s="438"/>
      <c r="P57" s="437"/>
      <c r="Q57" s="437"/>
      <c r="R57" s="437"/>
      <c r="S57" s="437"/>
      <c r="T57" s="437"/>
      <c r="U57" s="437"/>
      <c r="V57" s="437"/>
      <c r="W57" s="437"/>
      <c r="X57" s="437"/>
      <c r="Y57" s="437"/>
      <c r="Z57" s="437"/>
      <c r="AA57" s="437"/>
      <c r="AB57" s="437"/>
      <c r="AC57" s="437"/>
      <c r="AD57" s="437"/>
      <c r="AE57" s="437"/>
      <c r="AF57" s="437"/>
      <c r="AG57" s="437"/>
      <c r="AH57" s="437"/>
      <c r="AI57" s="437"/>
      <c r="AJ57" s="437"/>
      <c r="AK57" s="437"/>
      <c r="AL57" s="437"/>
      <c r="AM57" s="437"/>
      <c r="AN57" s="437"/>
      <c r="AO57" s="437"/>
      <c r="AP57" s="437"/>
      <c r="AQ57" s="437"/>
      <c r="AR57" s="437"/>
      <c r="AS57" s="437"/>
      <c r="AT57" s="437"/>
      <c r="AU57" s="437"/>
      <c r="AV57" s="437"/>
      <c r="AW57" s="437"/>
      <c r="AX57" s="437"/>
      <c r="AY57" s="437"/>
      <c r="AZ57" s="437"/>
      <c r="BA57" s="437"/>
      <c r="BB57" s="437"/>
      <c r="BC57" s="437"/>
      <c r="BD57" s="437"/>
      <c r="BE57" s="439"/>
      <c r="BF57" s="440"/>
      <c r="BG57" s="440"/>
      <c r="BH57" s="440"/>
      <c r="BI57" s="440"/>
      <c r="BJ57" s="440"/>
      <c r="BK57" s="440"/>
      <c r="BL57" s="440"/>
      <c r="BM57" s="440"/>
      <c r="BN57" s="440"/>
      <c r="BO57" s="440"/>
      <c r="BP57" s="440"/>
      <c r="BQ57" s="440"/>
      <c r="BR57" s="440"/>
      <c r="BS57" s="440"/>
      <c r="BT57" s="440"/>
      <c r="BU57" s="440"/>
      <c r="BV57" s="440"/>
      <c r="BW57" s="440"/>
      <c r="BX57" s="440"/>
      <c r="BY57" s="440"/>
      <c r="BZ57" s="440"/>
      <c r="CA57" s="440"/>
      <c r="CB57" s="440"/>
      <c r="CC57" s="440"/>
      <c r="CD57" s="440"/>
      <c r="CE57" s="440"/>
      <c r="CF57" s="440"/>
      <c r="CG57" s="440"/>
      <c r="CH57" s="440"/>
      <c r="CI57" s="440"/>
      <c r="CJ57" s="440"/>
      <c r="CK57" s="440"/>
      <c r="CL57" s="440"/>
      <c r="CM57" s="440"/>
      <c r="CN57" s="440"/>
      <c r="CO57" s="440"/>
      <c r="CP57" s="440"/>
      <c r="CQ57" s="440"/>
      <c r="CR57" s="440"/>
      <c r="CS57" s="440"/>
      <c r="CT57" s="440"/>
      <c r="CU57" s="440"/>
      <c r="CV57" s="440"/>
      <c r="CW57" s="440"/>
      <c r="CX57" s="440"/>
      <c r="CY57" s="440"/>
      <c r="CZ57" s="440"/>
      <c r="DA57" s="440"/>
      <c r="DB57" s="440"/>
      <c r="DC57" s="440"/>
      <c r="DD57" s="440"/>
      <c r="DE57" s="440"/>
      <c r="DF57" s="440"/>
      <c r="DG57" s="440"/>
      <c r="DH57" s="440"/>
      <c r="DI57" s="440"/>
    </row>
    <row r="58" spans="1:113" ht="15" customHeight="1" x14ac:dyDescent="0.25">
      <c r="B58" s="498" t="s">
        <v>92</v>
      </c>
      <c r="C58" s="442" t="s">
        <v>93</v>
      </c>
      <c r="D58" s="547"/>
      <c r="E58" s="545" t="s">
        <v>102</v>
      </c>
      <c r="F58" s="443" t="s">
        <v>93</v>
      </c>
      <c r="G58" s="444"/>
      <c r="H58" s="490"/>
    </row>
    <row r="59" spans="1:113" ht="15" customHeight="1" x14ac:dyDescent="0.25">
      <c r="B59" s="499" t="s">
        <v>94</v>
      </c>
      <c r="C59" s="445" t="s">
        <v>95</v>
      </c>
      <c r="D59" s="548"/>
      <c r="E59" s="546" t="s">
        <v>103</v>
      </c>
      <c r="F59" s="446" t="s">
        <v>95</v>
      </c>
      <c r="G59" s="447"/>
      <c r="H59" s="491"/>
    </row>
    <row r="60" spans="1:113" ht="15" customHeight="1" x14ac:dyDescent="0.25">
      <c r="B60" s="499" t="s">
        <v>96</v>
      </c>
      <c r="C60" s="445" t="s">
        <v>97</v>
      </c>
      <c r="D60" s="548"/>
      <c r="E60" s="546" t="s">
        <v>104</v>
      </c>
      <c r="F60" s="446" t="s">
        <v>97</v>
      </c>
      <c r="G60" s="447"/>
      <c r="H60" s="491"/>
    </row>
    <row r="61" spans="1:113" ht="15" customHeight="1" thickBot="1" x14ac:dyDescent="0.3">
      <c r="B61" s="499" t="s">
        <v>98</v>
      </c>
      <c r="C61" s="445" t="s">
        <v>99</v>
      </c>
      <c r="D61" s="549"/>
      <c r="E61" s="546" t="s">
        <v>105</v>
      </c>
      <c r="F61" s="446" t="s">
        <v>99</v>
      </c>
      <c r="G61" s="447"/>
      <c r="H61" s="491"/>
    </row>
    <row r="62" spans="1:113" s="374" customFormat="1" ht="24.75" customHeight="1" x14ac:dyDescent="0.25">
      <c r="A62" s="365"/>
      <c r="B62" s="390" t="s">
        <v>41</v>
      </c>
      <c r="C62" s="391"/>
      <c r="D62" s="391"/>
      <c r="E62" s="391"/>
      <c r="F62" s="391"/>
      <c r="G62" s="391"/>
      <c r="H62" s="392"/>
      <c r="I62" s="369"/>
      <c r="J62" s="393"/>
      <c r="K62" s="394"/>
      <c r="L62" s="370"/>
      <c r="M62" s="370"/>
      <c r="N62" s="370"/>
      <c r="O62" s="371"/>
      <c r="P62" s="370"/>
      <c r="Q62" s="370"/>
      <c r="R62" s="370"/>
      <c r="S62" s="370"/>
      <c r="T62" s="370"/>
      <c r="U62" s="370"/>
      <c r="V62" s="370"/>
      <c r="W62" s="370"/>
      <c r="X62" s="370"/>
      <c r="Y62" s="370"/>
      <c r="Z62" s="370"/>
      <c r="AA62" s="370"/>
      <c r="AB62" s="370"/>
      <c r="AC62" s="370"/>
      <c r="AD62" s="370"/>
      <c r="AE62" s="370"/>
      <c r="AF62" s="370"/>
      <c r="AG62" s="370"/>
      <c r="AH62" s="370"/>
      <c r="AI62" s="370"/>
      <c r="AJ62" s="370"/>
      <c r="AK62" s="370"/>
      <c r="AL62" s="370"/>
      <c r="AM62" s="370"/>
      <c r="AN62" s="370"/>
      <c r="AO62" s="370"/>
      <c r="AP62" s="370"/>
      <c r="AQ62" s="370"/>
      <c r="AR62" s="370"/>
      <c r="AS62" s="370"/>
      <c r="AT62" s="370"/>
      <c r="AU62" s="370"/>
      <c r="AV62" s="370"/>
      <c r="AW62" s="370"/>
      <c r="AX62" s="370"/>
      <c r="AY62" s="370"/>
      <c r="AZ62" s="370"/>
      <c r="BA62" s="370"/>
      <c r="BB62" s="370"/>
      <c r="BC62" s="370"/>
      <c r="BD62" s="370"/>
      <c r="BE62" s="372"/>
      <c r="BF62" s="373"/>
      <c r="BG62" s="373"/>
      <c r="BH62" s="373"/>
      <c r="BI62" s="373"/>
      <c r="BJ62" s="373"/>
      <c r="BK62" s="373"/>
      <c r="BL62" s="373"/>
      <c r="BM62" s="373"/>
      <c r="BN62" s="373"/>
      <c r="BO62" s="373"/>
      <c r="BP62" s="373"/>
      <c r="BQ62" s="373"/>
      <c r="BR62" s="373"/>
      <c r="BS62" s="373"/>
      <c r="BT62" s="373"/>
      <c r="BU62" s="373"/>
      <c r="BV62" s="373"/>
      <c r="BW62" s="373"/>
      <c r="BX62" s="373"/>
      <c r="BY62" s="373"/>
      <c r="BZ62" s="373"/>
      <c r="CA62" s="373"/>
      <c r="CB62" s="373"/>
      <c r="CC62" s="373"/>
      <c r="CD62" s="373"/>
      <c r="CE62" s="373"/>
      <c r="CF62" s="373"/>
      <c r="CG62" s="373"/>
      <c r="CH62" s="373"/>
      <c r="CI62" s="373"/>
      <c r="CJ62" s="373"/>
      <c r="CK62" s="373"/>
      <c r="CL62" s="373"/>
      <c r="CM62" s="373"/>
      <c r="CN62" s="373"/>
      <c r="CO62" s="373"/>
      <c r="CP62" s="373"/>
      <c r="CQ62" s="373"/>
      <c r="CR62" s="373"/>
      <c r="CS62" s="373"/>
      <c r="CT62" s="373"/>
      <c r="CU62" s="373"/>
      <c r="CV62" s="373"/>
      <c r="CW62" s="373"/>
      <c r="CX62" s="373"/>
      <c r="CY62" s="373"/>
      <c r="CZ62" s="373"/>
      <c r="DA62" s="373"/>
      <c r="DB62" s="373"/>
      <c r="DC62" s="373"/>
      <c r="DD62" s="373"/>
      <c r="DE62" s="373"/>
      <c r="DF62" s="373"/>
      <c r="DG62" s="373"/>
      <c r="DH62" s="373"/>
      <c r="DI62" s="373"/>
    </row>
    <row r="63" spans="1:113" ht="16.899999999999999" customHeight="1" x14ac:dyDescent="0.25">
      <c r="A63" s="156"/>
      <c r="B63" s="359" t="s">
        <v>187</v>
      </c>
      <c r="C63" s="297"/>
      <c r="D63" s="448">
        <f>D36</f>
        <v>0</v>
      </c>
      <c r="E63" s="449" t="s">
        <v>42</v>
      </c>
      <c r="F63" s="450"/>
      <c r="G63" s="451"/>
      <c r="H63" s="376"/>
      <c r="I63" s="271"/>
    </row>
    <row r="64" spans="1:113" ht="30" customHeight="1" x14ac:dyDescent="0.25">
      <c r="A64" s="156"/>
      <c r="B64" s="377" t="s">
        <v>43</v>
      </c>
      <c r="C64" s="319"/>
      <c r="D64" s="395"/>
      <c r="E64" s="263" t="s">
        <v>44</v>
      </c>
      <c r="F64" s="264"/>
      <c r="G64" s="265"/>
      <c r="H64" s="376"/>
      <c r="I64" s="271"/>
      <c r="J64" s="381"/>
      <c r="K64" s="382"/>
      <c r="L64" s="382"/>
    </row>
    <row r="65" spans="1:113" ht="18" customHeight="1" thickBot="1" x14ac:dyDescent="0.3">
      <c r="A65" s="156"/>
      <c r="B65" s="383" t="s">
        <v>188</v>
      </c>
      <c r="C65" s="384"/>
      <c r="D65" s="452">
        <f>H34</f>
        <v>0</v>
      </c>
      <c r="E65" s="453" t="s">
        <v>45</v>
      </c>
      <c r="F65" s="454"/>
      <c r="G65" s="455"/>
      <c r="H65" s="389"/>
      <c r="I65" s="271"/>
      <c r="J65" s="381"/>
      <c r="K65" s="382"/>
    </row>
    <row r="66" spans="1:113" s="156" customFormat="1" x14ac:dyDescent="0.25">
      <c r="B66" s="194"/>
      <c r="C66" s="192"/>
      <c r="D66" s="192"/>
      <c r="E66" s="471"/>
      <c r="F66" s="192"/>
      <c r="G66" s="192"/>
      <c r="H66" s="515"/>
      <c r="I66" s="271"/>
      <c r="J66" s="272"/>
      <c r="K66" s="190"/>
      <c r="L66" s="158"/>
      <c r="M66" s="158"/>
      <c r="N66" s="158"/>
      <c r="O66" s="203"/>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158"/>
      <c r="BR66" s="158"/>
      <c r="BS66" s="158"/>
      <c r="BT66" s="158"/>
      <c r="BU66" s="158"/>
      <c r="BV66" s="158"/>
      <c r="BW66" s="158"/>
      <c r="BX66" s="158"/>
      <c r="BY66" s="158"/>
      <c r="BZ66" s="158"/>
      <c r="CA66" s="158"/>
      <c r="CB66" s="158"/>
      <c r="CC66" s="158"/>
      <c r="CD66" s="158"/>
      <c r="CE66" s="158"/>
      <c r="CF66" s="158"/>
      <c r="CG66" s="158"/>
      <c r="CH66" s="158"/>
      <c r="CI66" s="158"/>
      <c r="CJ66" s="158"/>
      <c r="CK66" s="158"/>
      <c r="CL66" s="158"/>
      <c r="CM66" s="158"/>
      <c r="CN66" s="158"/>
      <c r="CO66" s="158"/>
      <c r="CP66" s="158"/>
      <c r="CQ66" s="158"/>
      <c r="CR66" s="158"/>
      <c r="CS66" s="158"/>
      <c r="CT66" s="158"/>
      <c r="CU66" s="158"/>
      <c r="CV66" s="158"/>
      <c r="CW66" s="158"/>
      <c r="CX66" s="158"/>
      <c r="CY66" s="158"/>
      <c r="CZ66" s="158"/>
      <c r="DA66" s="158"/>
      <c r="DB66" s="158"/>
      <c r="DC66" s="158"/>
      <c r="DD66" s="158"/>
      <c r="DE66" s="158"/>
      <c r="DF66" s="158"/>
      <c r="DG66" s="158"/>
      <c r="DH66" s="158"/>
      <c r="DI66" s="158"/>
    </row>
  </sheetData>
  <sheetProtection selectLockedCells="1"/>
  <mergeCells count="117">
    <mergeCell ref="E55:G55"/>
    <mergeCell ref="C12:D12"/>
    <mergeCell ref="E12:F12"/>
    <mergeCell ref="G12:H12"/>
    <mergeCell ref="B57:C57"/>
    <mergeCell ref="E57:H57"/>
    <mergeCell ref="F58:G58"/>
    <mergeCell ref="F59:G59"/>
    <mergeCell ref="F60:G60"/>
    <mergeCell ref="F61:G61"/>
    <mergeCell ref="B22:H22"/>
    <mergeCell ref="B23:C23"/>
    <mergeCell ref="E23:H23"/>
    <mergeCell ref="B24:D24"/>
    <mergeCell ref="E24:G24"/>
    <mergeCell ref="B25:D25"/>
    <mergeCell ref="E25:G25"/>
    <mergeCell ref="B26:C26"/>
    <mergeCell ref="E26:H26"/>
    <mergeCell ref="B28:C28"/>
    <mergeCell ref="E28:G28"/>
    <mergeCell ref="B40:C40"/>
    <mergeCell ref="E40:G40"/>
    <mergeCell ref="B1:H1"/>
    <mergeCell ref="B42:D42"/>
    <mergeCell ref="E21:F21"/>
    <mergeCell ref="B38:H38"/>
    <mergeCell ref="B34:C34"/>
    <mergeCell ref="B37:C37"/>
    <mergeCell ref="E37:G37"/>
    <mergeCell ref="B49:C49"/>
    <mergeCell ref="B50:C50"/>
    <mergeCell ref="E50:G50"/>
    <mergeCell ref="E34:G34"/>
    <mergeCell ref="B2:H2"/>
    <mergeCell ref="C3:D3"/>
    <mergeCell ref="C4:D4"/>
    <mergeCell ref="C6:D6"/>
    <mergeCell ref="C7:D7"/>
    <mergeCell ref="F3:H3"/>
    <mergeCell ref="C5:H5"/>
    <mergeCell ref="J64:L64"/>
    <mergeCell ref="B65:C65"/>
    <mergeCell ref="E65:G65"/>
    <mergeCell ref="J65:K65"/>
    <mergeCell ref="J51:K51"/>
    <mergeCell ref="B52:C52"/>
    <mergeCell ref="E52:G52"/>
    <mergeCell ref="J52:K52"/>
    <mergeCell ref="B62:H62"/>
    <mergeCell ref="B51:C51"/>
    <mergeCell ref="E51:G51"/>
    <mergeCell ref="B63:C63"/>
    <mergeCell ref="E63:G63"/>
    <mergeCell ref="B64:C64"/>
    <mergeCell ref="B53:C53"/>
    <mergeCell ref="E53:G53"/>
    <mergeCell ref="J53:K53"/>
    <mergeCell ref="B54:C54"/>
    <mergeCell ref="E54:G54"/>
    <mergeCell ref="J54:K54"/>
    <mergeCell ref="E64:G64"/>
    <mergeCell ref="B55:C55"/>
    <mergeCell ref="J50:L50"/>
    <mergeCell ref="B48:H48"/>
    <mergeCell ref="B43:D43"/>
    <mergeCell ref="E43:H43"/>
    <mergeCell ref="B44:D44"/>
    <mergeCell ref="E44:H44"/>
    <mergeCell ref="B47:D47"/>
    <mergeCell ref="E47:H47"/>
    <mergeCell ref="B41:H41"/>
    <mergeCell ref="E49:H49"/>
    <mergeCell ref="B45:D45"/>
    <mergeCell ref="E45:H45"/>
    <mergeCell ref="B46:D46"/>
    <mergeCell ref="E46:H46"/>
    <mergeCell ref="E42:H42"/>
    <mergeCell ref="B31:H31"/>
    <mergeCell ref="B36:C36"/>
    <mergeCell ref="E36:G36"/>
    <mergeCell ref="J25:L25"/>
    <mergeCell ref="J26:K26"/>
    <mergeCell ref="E4:H4"/>
    <mergeCell ref="F7:H7"/>
    <mergeCell ref="F8:H8"/>
    <mergeCell ref="F9:H9"/>
    <mergeCell ref="E11:F11"/>
    <mergeCell ref="C8:D8"/>
    <mergeCell ref="C9:D9"/>
    <mergeCell ref="B10:H10"/>
    <mergeCell ref="E20:F20"/>
    <mergeCell ref="C13:H13"/>
    <mergeCell ref="D17:G17"/>
    <mergeCell ref="F6:H6"/>
    <mergeCell ref="C11:D11"/>
    <mergeCell ref="B16:H16"/>
    <mergeCell ref="G11:H11"/>
    <mergeCell ref="C14:H14"/>
    <mergeCell ref="B39:C39"/>
    <mergeCell ref="E39:G39"/>
    <mergeCell ref="J37:K37"/>
    <mergeCell ref="B35:C35"/>
    <mergeCell ref="D18:G18"/>
    <mergeCell ref="B30:C30"/>
    <mergeCell ref="E30:G30"/>
    <mergeCell ref="B32:C32"/>
    <mergeCell ref="D32:H32"/>
    <mergeCell ref="B33:C33"/>
    <mergeCell ref="E35:G35"/>
    <mergeCell ref="J35:L35"/>
    <mergeCell ref="J40:L40"/>
    <mergeCell ref="B18:C18"/>
    <mergeCell ref="D33:H33"/>
    <mergeCell ref="B29:H29"/>
    <mergeCell ref="J36:K36"/>
    <mergeCell ref="B27:H27"/>
  </mergeCells>
  <dataValidations count="5">
    <dataValidation type="list" allowBlank="1" showInputMessage="1" showErrorMessage="1" sqref="F19:G19" xr:uid="{85059B36-8ADA-4A5B-8A0F-E14349776298}">
      <formula1>"PSH,RRH,DV"</formula1>
    </dataValidation>
    <dataValidation type="list" allowBlank="1" showInputMessage="1" showErrorMessage="1" sqref="G11" xr:uid="{6518DB61-CF48-4B9B-A2FF-EDFB04AB5300}">
      <formula1>"Renewal, New/Reallocation, Coordinated Entry"</formula1>
    </dataValidation>
    <dataValidation type="list" allowBlank="1" showInputMessage="1" showErrorMessage="1" sqref="H17:H18 D23 H24:H25 D33:H33 H20:H21 D26" xr:uid="{E8764483-9871-4EFE-88E1-C062966CA2CD}">
      <formula1>"Yes, No"</formula1>
    </dataValidation>
    <dataValidation type="list" allowBlank="1" showInputMessage="1" showErrorMessage="1" sqref="F3:H3" xr:uid="{041F2434-C2DE-4351-81B8-861C5CBF366E}">
      <formula1>"Non-Profit, Public Housing Authority, Faith-Based, Other Unit of Local Government, State Government, Other (please explain)"</formula1>
    </dataValidation>
    <dataValidation type="list" allowBlank="1" showInputMessage="1" showErrorMessage="1" sqref="G12:H12" xr:uid="{C159C5BF-7DF4-45D2-B35F-77369BAD8D0B}">
      <formula1>"PSH,RRH"</formula1>
    </dataValidation>
  </dataValidations>
  <pageMargins left="0.2" right="0.2" top="0.75" bottom="0.5" header="0.3" footer="0.3"/>
  <pageSetup orientation="landscape" r:id="rId1"/>
  <headerFooter>
    <oddHeader>&amp;C&amp;"Times New Roman,Bold"&amp;12Oregon Balance of State - OR-505
RENEWAL APPLICATION - 2025
&amp;RVersion 2:  Updated &amp;D</oddHeader>
    <oddFooter xml:space="preserve">&amp;R
</oddFooter>
  </headerFooter>
  <rowBreaks count="3" manualBreakCount="3">
    <brk id="21" max="16383" man="1"/>
    <brk id="26" max="16383" man="1"/>
    <brk id="47"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14D8D-D633-4BB2-88B0-7A87B9DB7ED3}">
  <dimension ref="A1:DG190"/>
  <sheetViews>
    <sheetView topLeftCell="A14" zoomScaleNormal="100" zoomScalePageLayoutView="130" workbookViewId="0">
      <selection activeCell="E45" sqref="E45:F45"/>
    </sheetView>
  </sheetViews>
  <sheetFormatPr defaultRowHeight="12.75" x14ac:dyDescent="0.2"/>
  <cols>
    <col min="1" max="1" width="34.42578125" style="198" customWidth="1"/>
    <col min="2" max="2" width="31.5703125" style="198" customWidth="1"/>
    <col min="3" max="3" width="11.7109375" style="199" hidden="1" customWidth="1"/>
    <col min="4" max="4" width="11.5703125" style="200" customWidth="1"/>
    <col min="5" max="5" width="9.42578125" style="201" customWidth="1"/>
    <col min="6" max="6" width="9.28515625" style="202" customWidth="1"/>
    <col min="7" max="7" width="9.140625" style="161" hidden="1" customWidth="1"/>
    <col min="8" max="8" width="17.7109375" style="160" hidden="1" customWidth="1"/>
    <col min="9" max="9" width="30.7109375" style="161" hidden="1" customWidth="1"/>
    <col min="10" max="11" width="8.85546875" style="161" hidden="1" customWidth="1"/>
    <col min="12" max="12" width="3.42578125" style="162" customWidth="1"/>
    <col min="13" max="13" width="8.85546875" style="456" customWidth="1"/>
    <col min="14" max="16384" width="9.140625" style="456"/>
  </cols>
  <sheetData>
    <row r="1" spans="1:12" ht="31.5" customHeight="1" thickBot="1" x14ac:dyDescent="0.25">
      <c r="A1" s="238" t="s">
        <v>160</v>
      </c>
      <c r="B1" s="239"/>
      <c r="C1" s="239"/>
      <c r="D1" s="239"/>
      <c r="E1" s="239"/>
      <c r="F1" s="240"/>
      <c r="G1" s="60"/>
      <c r="H1" s="157"/>
      <c r="I1" s="60"/>
      <c r="J1" s="60"/>
      <c r="K1" s="60"/>
      <c r="L1" s="158"/>
    </row>
    <row r="2" spans="1:12" x14ac:dyDescent="0.2">
      <c r="A2" s="1" t="s">
        <v>46</v>
      </c>
      <c r="B2" s="2"/>
      <c r="C2" s="2"/>
      <c r="D2" s="2"/>
      <c r="E2" s="2"/>
      <c r="F2" s="234"/>
      <c r="G2" s="159"/>
    </row>
    <row r="3" spans="1:12" x14ac:dyDescent="0.2">
      <c r="A3" s="14" t="s">
        <v>47</v>
      </c>
      <c r="B3" s="457">
        <f>'Renewal Application'!I11</f>
        <v>0</v>
      </c>
      <c r="C3" s="457"/>
      <c r="D3" s="457"/>
      <c r="E3" s="457"/>
      <c r="F3" s="458"/>
      <c r="G3" s="163"/>
      <c r="H3" s="164"/>
      <c r="I3" s="165"/>
      <c r="J3" s="165"/>
      <c r="K3" s="165"/>
      <c r="L3" s="166"/>
    </row>
    <row r="4" spans="1:12" ht="16.5" customHeight="1" thickBot="1" x14ac:dyDescent="0.25">
      <c r="A4" s="14" t="s">
        <v>48</v>
      </c>
      <c r="B4" s="459">
        <f>'Renewal Application'!C3</f>
        <v>0</v>
      </c>
      <c r="C4" s="460" t="s">
        <v>159</v>
      </c>
      <c r="D4" s="460"/>
      <c r="E4" s="261">
        <f>'Renewal Application'!I12</f>
        <v>0</v>
      </c>
      <c r="F4" s="262"/>
      <c r="G4" s="167"/>
      <c r="H4" s="164"/>
      <c r="I4" s="165"/>
      <c r="J4" s="165"/>
      <c r="K4" s="165"/>
      <c r="L4" s="166"/>
    </row>
    <row r="5" spans="1:12" ht="6.6" customHeight="1" thickBot="1" x14ac:dyDescent="0.25">
      <c r="A5" s="247"/>
      <c r="B5" s="248"/>
      <c r="C5" s="248"/>
      <c r="D5" s="248"/>
      <c r="E5" s="248"/>
      <c r="F5" s="249"/>
      <c r="G5" s="167"/>
      <c r="H5" s="164"/>
      <c r="I5" s="165"/>
      <c r="J5" s="165"/>
      <c r="K5" s="165"/>
      <c r="L5" s="166"/>
    </row>
    <row r="6" spans="1:12" ht="7.15" customHeight="1" thickBot="1" x14ac:dyDescent="0.25">
      <c r="A6" s="247"/>
      <c r="B6" s="248"/>
      <c r="C6" s="248"/>
      <c r="D6" s="248"/>
      <c r="E6" s="248"/>
      <c r="F6" s="249"/>
      <c r="G6" s="167"/>
      <c r="H6" s="164"/>
      <c r="I6" s="165"/>
      <c r="J6" s="165"/>
      <c r="K6" s="165"/>
      <c r="L6" s="166"/>
    </row>
    <row r="7" spans="1:12" x14ac:dyDescent="0.2">
      <c r="A7" s="243" t="s">
        <v>49</v>
      </c>
      <c r="B7" s="244"/>
      <c r="C7" s="6"/>
      <c r="D7" s="461"/>
      <c r="E7" s="7"/>
      <c r="F7" s="8"/>
      <c r="G7" s="168"/>
      <c r="H7" s="169"/>
      <c r="I7" s="4"/>
      <c r="J7" s="4"/>
      <c r="K7" s="4"/>
      <c r="L7" s="170"/>
    </row>
    <row r="8" spans="1:12" x14ac:dyDescent="0.2">
      <c r="A8" s="9"/>
      <c r="B8" s="462"/>
      <c r="C8" s="10"/>
      <c r="D8" s="11"/>
      <c r="E8" s="12"/>
      <c r="F8" s="235"/>
      <c r="G8" s="168"/>
      <c r="H8" s="169"/>
      <c r="I8" s="4"/>
      <c r="J8" s="4"/>
      <c r="K8" s="4"/>
      <c r="L8" s="170"/>
    </row>
    <row r="9" spans="1:12" x14ac:dyDescent="0.2">
      <c r="A9" s="13" t="s">
        <v>50</v>
      </c>
      <c r="B9" s="15" t="s">
        <v>51</v>
      </c>
      <c r="C9" s="14"/>
      <c r="D9" s="463" t="s">
        <v>52</v>
      </c>
      <c r="E9" s="15"/>
      <c r="F9" s="16"/>
      <c r="G9" s="168"/>
      <c r="H9" s="169"/>
      <c r="I9" s="4"/>
      <c r="J9" s="4"/>
      <c r="K9" s="4"/>
      <c r="L9" s="170"/>
    </row>
    <row r="10" spans="1:12" x14ac:dyDescent="0.2">
      <c r="A10" s="17" t="s">
        <v>53</v>
      </c>
      <c r="B10" s="198" t="s">
        <v>54</v>
      </c>
      <c r="C10" s="18"/>
      <c r="D10" s="525">
        <f>'Renewal Application'!D34</f>
        <v>0</v>
      </c>
      <c r="E10" s="174" t="str">
        <f>IF(D10="","Please Enter a Number","")</f>
        <v/>
      </c>
      <c r="F10" s="19"/>
      <c r="G10" s="159"/>
    </row>
    <row r="11" spans="1:12" x14ac:dyDescent="0.2">
      <c r="A11" s="17" t="s">
        <v>55</v>
      </c>
      <c r="B11" s="198" t="s">
        <v>56</v>
      </c>
      <c r="C11" s="18"/>
      <c r="D11" s="525">
        <f>'Renewal Application'!D35</f>
        <v>0</v>
      </c>
      <c r="E11" s="174" t="str">
        <f t="shared" ref="E11:E16" si="0">IF(D11="","Please Enter a Number","")</f>
        <v/>
      </c>
      <c r="F11" s="19"/>
      <c r="G11" s="159"/>
    </row>
    <row r="12" spans="1:12" x14ac:dyDescent="0.2">
      <c r="A12" s="17" t="s">
        <v>57</v>
      </c>
      <c r="B12" s="198" t="s">
        <v>58</v>
      </c>
      <c r="C12" s="18"/>
      <c r="D12" s="525">
        <f>'Renewal Application'!D36</f>
        <v>0</v>
      </c>
      <c r="E12" s="174" t="str">
        <f t="shared" si="0"/>
        <v/>
      </c>
      <c r="F12" s="19"/>
      <c r="G12" s="159"/>
    </row>
    <row r="13" spans="1:12" x14ac:dyDescent="0.2">
      <c r="A13" s="17" t="s">
        <v>59</v>
      </c>
      <c r="B13" s="198" t="s">
        <v>60</v>
      </c>
      <c r="C13" s="18"/>
      <c r="D13" s="525">
        <f>'Renewal Application'!D37</f>
        <v>0</v>
      </c>
      <c r="E13" s="174" t="str">
        <f t="shared" si="0"/>
        <v/>
      </c>
      <c r="F13" s="19"/>
      <c r="G13" s="159"/>
    </row>
    <row r="14" spans="1:12" ht="15" customHeight="1" x14ac:dyDescent="0.2">
      <c r="A14" s="20" t="s">
        <v>61</v>
      </c>
      <c r="B14" s="119" t="s">
        <v>198</v>
      </c>
      <c r="C14" s="21"/>
      <c r="D14" s="525">
        <f>'Renewal Application'!H34</f>
        <v>0</v>
      </c>
      <c r="E14" s="174" t="str">
        <f t="shared" si="0"/>
        <v/>
      </c>
      <c r="F14" s="22"/>
      <c r="G14" s="159"/>
    </row>
    <row r="15" spans="1:12" ht="15" customHeight="1" x14ac:dyDescent="0.2">
      <c r="A15" s="17" t="s">
        <v>31</v>
      </c>
      <c r="B15" s="198" t="s">
        <v>62</v>
      </c>
      <c r="C15" s="18"/>
      <c r="D15" s="525">
        <f>'Renewal Application'!H35</f>
        <v>0</v>
      </c>
      <c r="E15" s="174" t="str">
        <f t="shared" si="0"/>
        <v/>
      </c>
      <c r="F15" s="19"/>
      <c r="G15" s="159"/>
    </row>
    <row r="16" spans="1:12" ht="26.25" thickBot="1" x14ac:dyDescent="0.25">
      <c r="A16" s="23" t="s">
        <v>33</v>
      </c>
      <c r="B16" s="464" t="s">
        <v>62</v>
      </c>
      <c r="C16" s="24"/>
      <c r="D16" s="526">
        <f>'Renewal Application'!H36</f>
        <v>0</v>
      </c>
      <c r="E16" s="465" t="str">
        <f t="shared" si="0"/>
        <v/>
      </c>
      <c r="F16" s="25"/>
      <c r="G16" s="159"/>
    </row>
    <row r="17" spans="1:12" ht="7.15" customHeight="1" thickBot="1" x14ac:dyDescent="0.25">
      <c r="A17" s="26"/>
      <c r="B17" s="26"/>
      <c r="C17" s="27"/>
      <c r="D17" s="28"/>
      <c r="E17" s="29"/>
      <c r="F17" s="30"/>
      <c r="G17" s="159"/>
    </row>
    <row r="18" spans="1:12" x14ac:dyDescent="0.2">
      <c r="A18" s="31"/>
      <c r="B18" s="466"/>
      <c r="C18" s="32"/>
      <c r="D18" s="33"/>
      <c r="E18" s="245" t="s">
        <v>63</v>
      </c>
      <c r="F18" s="246"/>
      <c r="G18" s="159"/>
    </row>
    <row r="19" spans="1:12" ht="13.5" thickBot="1" x14ac:dyDescent="0.25">
      <c r="A19" s="5"/>
      <c r="B19" s="467"/>
      <c r="C19" s="34"/>
      <c r="D19" s="35"/>
      <c r="E19" s="36" t="s">
        <v>64</v>
      </c>
      <c r="F19" s="37" t="s">
        <v>65</v>
      </c>
      <c r="G19" s="171"/>
      <c r="H19" s="169"/>
      <c r="I19" s="4"/>
      <c r="J19" s="4"/>
      <c r="K19" s="4"/>
      <c r="L19" s="170"/>
    </row>
    <row r="20" spans="1:12" ht="7.15" customHeight="1" thickBot="1" x14ac:dyDescent="0.25">
      <c r="A20" s="26"/>
      <c r="B20" s="26"/>
      <c r="C20" s="27"/>
      <c r="D20" s="38"/>
      <c r="E20" s="29"/>
      <c r="F20" s="30"/>
      <c r="G20" s="172"/>
    </row>
    <row r="21" spans="1:12" x14ac:dyDescent="0.2">
      <c r="A21" s="243" t="s">
        <v>66</v>
      </c>
      <c r="B21" s="244"/>
      <c r="C21" s="7"/>
      <c r="D21" s="39"/>
      <c r="E21" s="39">
        <v>10</v>
      </c>
      <c r="F21" s="40" t="e">
        <f>IF(C25&gt;G25,E21)+IF(C25&lt;=G25,H25)</f>
        <v>#DIV/0!</v>
      </c>
      <c r="G21" s="159" t="s">
        <v>67</v>
      </c>
      <c r="H21" s="169"/>
      <c r="I21" s="4" t="s">
        <v>68</v>
      </c>
      <c r="J21" s="4"/>
      <c r="K21" s="4"/>
      <c r="L21" s="170"/>
    </row>
    <row r="22" spans="1:12" x14ac:dyDescent="0.2">
      <c r="A22" s="41" t="s">
        <v>69</v>
      </c>
      <c r="B22" s="468" t="s">
        <v>189</v>
      </c>
      <c r="C22" s="21">
        <f>(6*$D$10)-D22</f>
        <v>0</v>
      </c>
      <c r="D22" s="527">
        <f>'Renewal Application'!D39</f>
        <v>0</v>
      </c>
      <c r="E22" s="174" t="str">
        <f>IF(D22="","Please Enter a Number","")</f>
        <v/>
      </c>
      <c r="F22" s="42"/>
      <c r="G22" s="173">
        <f>6*D10</f>
        <v>0</v>
      </c>
      <c r="H22" s="174"/>
      <c r="J22" s="175"/>
      <c r="K22" s="174"/>
    </row>
    <row r="23" spans="1:12" ht="15.75" customHeight="1" x14ac:dyDescent="0.2">
      <c r="A23" s="41" t="s">
        <v>70</v>
      </c>
      <c r="B23" s="468" t="s">
        <v>190</v>
      </c>
      <c r="C23" s="21">
        <f>(5*$D$10)-D23</f>
        <v>0</v>
      </c>
      <c r="D23" s="527">
        <f>'Renewal Application'!D40</f>
        <v>0</v>
      </c>
      <c r="E23" s="174" t="str">
        <f t="shared" ref="E23:E25" si="1">IF(D23="","Please Enter a Number","")</f>
        <v/>
      </c>
      <c r="F23" s="42"/>
      <c r="G23" s="173">
        <f>5*D10</f>
        <v>0</v>
      </c>
      <c r="H23" s="161"/>
      <c r="J23" s="175"/>
    </row>
    <row r="24" spans="1:12" ht="14.25" customHeight="1" x14ac:dyDescent="0.2">
      <c r="A24" s="41" t="s">
        <v>71</v>
      </c>
      <c r="B24" s="468" t="s">
        <v>191</v>
      </c>
      <c r="C24" s="21">
        <f>(4*$D$10)-D24</f>
        <v>0</v>
      </c>
      <c r="D24" s="527">
        <f>'Renewal Application'!H39</f>
        <v>0</v>
      </c>
      <c r="E24" s="174" t="str">
        <f t="shared" si="1"/>
        <v/>
      </c>
      <c r="F24" s="42"/>
      <c r="G24" s="173">
        <f>4*D10</f>
        <v>0</v>
      </c>
      <c r="H24" s="161"/>
      <c r="J24" s="175"/>
    </row>
    <row r="25" spans="1:12" ht="12.6" hidden="1" customHeight="1" x14ac:dyDescent="0.2">
      <c r="A25" s="43"/>
      <c r="B25" s="43" t="s">
        <v>72</v>
      </c>
      <c r="C25" s="44">
        <f>SUM(C22:C24)</f>
        <v>0</v>
      </c>
      <c r="D25" s="45" t="e">
        <f>C25/G25</f>
        <v>#DIV/0!</v>
      </c>
      <c r="E25" s="46" t="e">
        <f t="shared" si="1"/>
        <v>#DIV/0!</v>
      </c>
      <c r="F25" s="47"/>
      <c r="G25" s="176">
        <f>SUM(G22:G24)</f>
        <v>0</v>
      </c>
      <c r="H25" s="160" t="e">
        <f>(C25/G25)*E21</f>
        <v>#DIV/0!</v>
      </c>
      <c r="I25" s="18"/>
      <c r="J25" s="177"/>
    </row>
    <row r="26" spans="1:12" ht="13.15" customHeight="1" thickBot="1" x14ac:dyDescent="0.25">
      <c r="A26" s="48"/>
      <c r="B26" s="48"/>
      <c r="C26" s="49"/>
      <c r="D26" s="50"/>
      <c r="E26" s="50"/>
      <c r="F26" s="51"/>
      <c r="G26" s="172"/>
    </row>
    <row r="27" spans="1:12" x14ac:dyDescent="0.2">
      <c r="A27" s="243" t="s">
        <v>73</v>
      </c>
      <c r="B27" s="244"/>
      <c r="C27" s="6"/>
      <c r="D27" s="39"/>
      <c r="E27" s="39">
        <v>5</v>
      </c>
      <c r="F27" s="52">
        <f>F29</f>
        <v>0</v>
      </c>
      <c r="G27" s="178"/>
      <c r="H27" s="169"/>
      <c r="I27" s="4"/>
      <c r="J27" s="4"/>
      <c r="K27" s="4"/>
      <c r="L27" s="170"/>
    </row>
    <row r="28" spans="1:12" ht="5.25" customHeight="1" x14ac:dyDescent="0.2">
      <c r="A28" s="59"/>
      <c r="B28" s="469"/>
      <c r="C28" s="60"/>
      <c r="D28" s="233"/>
      <c r="E28" s="61"/>
      <c r="F28" s="62"/>
      <c r="G28" s="172"/>
    </row>
    <row r="29" spans="1:12" ht="13.5" thickBot="1" x14ac:dyDescent="0.25">
      <c r="A29" s="259" t="s">
        <v>74</v>
      </c>
      <c r="B29" s="260"/>
      <c r="C29" s="63"/>
      <c r="D29" s="64">
        <f>'Renewal Application'!K33</f>
        <v>0</v>
      </c>
      <c r="E29" s="64">
        <v>5</v>
      </c>
      <c r="F29" s="65">
        <f>IF(D29="Yes",E29*1,0)</f>
        <v>0</v>
      </c>
      <c r="G29" s="178"/>
      <c r="H29" s="182">
        <f>'Renewal Application'!K33</f>
        <v>0</v>
      </c>
      <c r="I29" s="4"/>
      <c r="J29" s="4"/>
      <c r="K29" s="4"/>
      <c r="L29" s="170"/>
    </row>
    <row r="30" spans="1:12" ht="7.9" customHeight="1" thickBot="1" x14ac:dyDescent="0.25">
      <c r="A30" s="66"/>
      <c r="B30" s="66"/>
      <c r="C30" s="67"/>
      <c r="D30" s="68"/>
      <c r="E30" s="68"/>
      <c r="F30" s="69"/>
      <c r="G30" s="172"/>
    </row>
    <row r="31" spans="1:12" x14ac:dyDescent="0.2">
      <c r="A31" s="243" t="s">
        <v>75</v>
      </c>
      <c r="B31" s="244"/>
      <c r="C31" s="6"/>
      <c r="D31" s="70"/>
      <c r="E31" s="39">
        <v>5</v>
      </c>
      <c r="F31" s="52" t="e">
        <f>E31*D37</f>
        <v>#DIV/0!</v>
      </c>
      <c r="G31" s="178"/>
      <c r="I31" s="4"/>
      <c r="J31" s="4"/>
      <c r="K31" s="4"/>
      <c r="L31" s="170"/>
    </row>
    <row r="32" spans="1:12" s="471" customFormat="1" x14ac:dyDescent="0.25">
      <c r="A32" s="41" t="s">
        <v>152</v>
      </c>
      <c r="B32" s="470" t="s">
        <v>76</v>
      </c>
      <c r="C32" s="4"/>
      <c r="D32" s="528">
        <f>'Renewal Application'!E45</f>
        <v>0</v>
      </c>
      <c r="E32" s="174" t="str">
        <f>IF(D32="","Please Enter Funds Awarded","")</f>
        <v/>
      </c>
      <c r="F32" s="58"/>
      <c r="G32" s="178"/>
      <c r="H32" s="160"/>
      <c r="I32" s="4"/>
      <c r="J32" s="4"/>
      <c r="K32" s="4"/>
      <c r="L32" s="170"/>
    </row>
    <row r="33" spans="1:12" s="471" customFormat="1" x14ac:dyDescent="0.25">
      <c r="A33" s="41" t="s">
        <v>153</v>
      </c>
      <c r="B33" s="470" t="s">
        <v>76</v>
      </c>
      <c r="C33" s="18"/>
      <c r="D33" s="528">
        <f>'Renewal Application'!E46</f>
        <v>0</v>
      </c>
      <c r="E33" s="174" t="str">
        <f>IF(D33="","Please Enter Funds Awarded","")</f>
        <v/>
      </c>
      <c r="F33" s="71"/>
      <c r="G33" s="172"/>
      <c r="H33" s="160"/>
      <c r="I33" s="161"/>
      <c r="J33" s="161"/>
      <c r="K33" s="161"/>
      <c r="L33" s="162"/>
    </row>
    <row r="34" spans="1:12" s="471" customFormat="1" ht="25.5" x14ac:dyDescent="0.25">
      <c r="A34" s="115" t="s">
        <v>194</v>
      </c>
      <c r="B34" s="154" t="s">
        <v>77</v>
      </c>
      <c r="C34" s="517"/>
      <c r="D34" s="529">
        <f>'Renewal Application'!E45</f>
        <v>0</v>
      </c>
      <c r="E34" s="518" t="str">
        <f>IF(D34="","Please Enter Funds Awarded","")</f>
        <v/>
      </c>
      <c r="F34" s="519"/>
      <c r="G34" s="178"/>
      <c r="H34" s="160"/>
      <c r="I34" s="4"/>
      <c r="J34" s="4"/>
      <c r="K34" s="4"/>
      <c r="L34" s="170"/>
    </row>
    <row r="35" spans="1:12" s="471" customFormat="1" ht="16.149999999999999" customHeight="1" x14ac:dyDescent="0.25">
      <c r="A35" s="115" t="s">
        <v>195</v>
      </c>
      <c r="B35" s="154" t="s">
        <v>77</v>
      </c>
      <c r="C35" s="18"/>
      <c r="D35" s="529">
        <f>'Renewal Application'!E46</f>
        <v>0</v>
      </c>
      <c r="E35" s="518" t="str">
        <f>IF(D35="","Please Enter Funds Spent","")</f>
        <v/>
      </c>
      <c r="F35" s="118"/>
      <c r="G35" s="172"/>
      <c r="H35" s="160"/>
      <c r="I35" s="161"/>
      <c r="J35" s="161"/>
      <c r="K35" s="161"/>
      <c r="L35" s="162"/>
    </row>
    <row r="36" spans="1:12" ht="13.5" thickBot="1" x14ac:dyDescent="0.25">
      <c r="A36" s="23" t="s">
        <v>78</v>
      </c>
      <c r="B36" s="464"/>
      <c r="C36" s="24"/>
      <c r="D36" s="530">
        <f>D32-D33</f>
        <v>0</v>
      </c>
      <c r="E36" s="72"/>
      <c r="F36" s="73"/>
      <c r="G36" s="172"/>
    </row>
    <row r="37" spans="1:12" ht="1.5" customHeight="1" x14ac:dyDescent="0.2">
      <c r="A37" s="43"/>
      <c r="B37" s="43"/>
      <c r="C37" s="74"/>
      <c r="D37" s="237" t="e">
        <f>'Renewal Application'!E47</f>
        <v>#DIV/0!</v>
      </c>
      <c r="E37" s="75"/>
      <c r="F37" s="76"/>
      <c r="G37" s="179"/>
    </row>
    <row r="38" spans="1:12" ht="8.4499999999999993" customHeight="1" thickBot="1" x14ac:dyDescent="0.25">
      <c r="A38" s="77"/>
      <c r="B38" s="77"/>
      <c r="C38" s="78"/>
      <c r="D38" s="79"/>
      <c r="E38" s="80"/>
      <c r="F38" s="81"/>
      <c r="G38" s="172"/>
    </row>
    <row r="39" spans="1:12" x14ac:dyDescent="0.2">
      <c r="A39" s="243" t="s">
        <v>79</v>
      </c>
      <c r="B39" s="244"/>
      <c r="C39" s="6"/>
      <c r="D39" s="39"/>
      <c r="E39" s="39"/>
      <c r="F39" s="52"/>
      <c r="G39" s="178"/>
      <c r="H39" s="169"/>
      <c r="I39" s="4"/>
      <c r="J39" s="4"/>
      <c r="K39" s="4"/>
      <c r="L39" s="170"/>
    </row>
    <row r="40" spans="1:12" ht="3.75" customHeight="1" x14ac:dyDescent="0.2">
      <c r="A40" s="53"/>
      <c r="B40" s="472"/>
      <c r="C40" s="54"/>
      <c r="D40" s="55"/>
      <c r="E40" s="56">
        <v>15</v>
      </c>
      <c r="F40" s="57"/>
      <c r="G40" s="172"/>
    </row>
    <row r="41" spans="1:12" x14ac:dyDescent="0.2">
      <c r="A41" s="241" t="s">
        <v>80</v>
      </c>
      <c r="B41" s="242"/>
      <c r="C41" s="14"/>
      <c r="D41" s="82"/>
      <c r="E41" s="82">
        <f>IF($E$4="PSH",E40)+IF($E$4="RRH",0)++IF($E$4="DV",0)</f>
        <v>0</v>
      </c>
      <c r="F41" s="83" t="e">
        <f>(IF(D46&gt;=100%,E41)+IF(D46&lt;100%,(E41*D46)))</f>
        <v>#DIV/0!</v>
      </c>
      <c r="G41" s="178"/>
      <c r="H41" s="169"/>
      <c r="I41" s="4"/>
      <c r="J41" s="4"/>
      <c r="K41" s="4"/>
      <c r="L41" s="170"/>
    </row>
    <row r="42" spans="1:12" x14ac:dyDescent="0.2">
      <c r="A42" s="84" t="s">
        <v>81</v>
      </c>
      <c r="B42" s="473" t="s">
        <v>82</v>
      </c>
      <c r="C42" s="21"/>
      <c r="D42" s="527">
        <f>D10</f>
        <v>0</v>
      </c>
      <c r="E42" s="85"/>
      <c r="F42" s="86"/>
      <c r="G42" s="172"/>
    </row>
    <row r="43" spans="1:12" x14ac:dyDescent="0.2">
      <c r="A43" s="84" t="s">
        <v>83</v>
      </c>
      <c r="B43" s="473" t="s">
        <v>82</v>
      </c>
      <c r="C43" s="21"/>
      <c r="D43" s="527">
        <f>'Renewal Application'!H37</f>
        <v>0</v>
      </c>
      <c r="E43" s="85"/>
      <c r="F43" s="86"/>
      <c r="G43" s="172"/>
    </row>
    <row r="44" spans="1:12" x14ac:dyDescent="0.2">
      <c r="A44" s="87" t="s">
        <v>84</v>
      </c>
      <c r="B44" s="473" t="s">
        <v>82</v>
      </c>
      <c r="C44" s="21"/>
      <c r="D44" s="527">
        <f>D42-D43</f>
        <v>0</v>
      </c>
      <c r="E44" s="88"/>
      <c r="F44" s="89"/>
      <c r="G44" s="172"/>
    </row>
    <row r="45" spans="1:12" ht="140.25" x14ac:dyDescent="0.2">
      <c r="A45" s="84" t="s">
        <v>85</v>
      </c>
      <c r="B45" s="474" t="s">
        <v>192</v>
      </c>
      <c r="C45" s="21"/>
      <c r="D45" s="531">
        <f>'Renewal Application'!D55</f>
        <v>0</v>
      </c>
      <c r="E45" s="475"/>
      <c r="F45" s="476"/>
      <c r="G45" s="172"/>
    </row>
    <row r="46" spans="1:12" x14ac:dyDescent="0.2">
      <c r="A46" s="84" t="s">
        <v>86</v>
      </c>
      <c r="B46" s="477" t="s">
        <v>87</v>
      </c>
      <c r="C46" s="21"/>
      <c r="D46" s="532" t="e">
        <f>SUM(D44:D45)/D42</f>
        <v>#DIV/0!</v>
      </c>
      <c r="E46" s="91"/>
      <c r="F46" s="92"/>
      <c r="G46" s="172"/>
    </row>
    <row r="47" spans="1:12" ht="9" customHeight="1" x14ac:dyDescent="0.2">
      <c r="A47" s="59"/>
      <c r="B47" s="478"/>
      <c r="C47" s="93"/>
      <c r="D47" s="55"/>
      <c r="E47" s="61"/>
      <c r="F47" s="94"/>
      <c r="G47" s="172"/>
    </row>
    <row r="48" spans="1:12" x14ac:dyDescent="0.2">
      <c r="A48" s="241" t="s">
        <v>88</v>
      </c>
      <c r="B48" s="242"/>
      <c r="C48" s="95"/>
      <c r="D48" s="96"/>
      <c r="E48" s="82">
        <f>IF($E$4="RRH",E40)+IF($E$4="PSH",0)++IF($E$4="DV",0)</f>
        <v>0</v>
      </c>
      <c r="F48" s="83">
        <f>E48*D49</f>
        <v>0</v>
      </c>
      <c r="G48" s="178"/>
      <c r="I48" s="4"/>
      <c r="J48" s="4"/>
      <c r="K48" s="4"/>
      <c r="L48" s="170"/>
    </row>
    <row r="49" spans="1:12" ht="13.5" thickBot="1" x14ac:dyDescent="0.25">
      <c r="A49" s="23" t="s">
        <v>89</v>
      </c>
      <c r="B49" s="479" t="s">
        <v>193</v>
      </c>
      <c r="C49" s="97"/>
      <c r="D49" s="533">
        <f>'Renewal Application'!H55</f>
        <v>0</v>
      </c>
      <c r="E49" s="72"/>
      <c r="F49" s="73"/>
      <c r="G49" s="172"/>
      <c r="I49" s="180"/>
    </row>
    <row r="50" spans="1:12" ht="7.9" customHeight="1" thickBot="1" x14ac:dyDescent="0.25">
      <c r="A50" s="26"/>
      <c r="B50" s="480"/>
      <c r="C50" s="98"/>
      <c r="D50" s="99"/>
      <c r="E50" s="38"/>
      <c r="F50" s="100"/>
      <c r="G50" s="172"/>
      <c r="I50" s="180"/>
    </row>
    <row r="51" spans="1:12" x14ac:dyDescent="0.2">
      <c r="A51" s="243" t="s">
        <v>90</v>
      </c>
      <c r="B51" s="244"/>
      <c r="C51" s="6"/>
      <c r="D51" s="39"/>
      <c r="E51" s="39">
        <v>5</v>
      </c>
      <c r="F51" s="52" t="e">
        <f>(F53+F61)</f>
        <v>#DIV/0!</v>
      </c>
      <c r="G51" s="178"/>
      <c r="H51" s="169"/>
      <c r="I51" s="4"/>
      <c r="J51" s="4"/>
      <c r="K51" s="4"/>
      <c r="L51" s="170"/>
    </row>
    <row r="52" spans="1:12" ht="7.9" customHeight="1" x14ac:dyDescent="0.2">
      <c r="A52" s="41"/>
      <c r="B52" s="468"/>
      <c r="C52" s="18"/>
      <c r="D52" s="90"/>
      <c r="E52" s="101"/>
      <c r="F52" s="42"/>
      <c r="G52" s="172"/>
    </row>
    <row r="53" spans="1:12" ht="23.45" customHeight="1" x14ac:dyDescent="0.2">
      <c r="A53" s="3" t="s">
        <v>91</v>
      </c>
      <c r="B53" s="256" t="s">
        <v>196</v>
      </c>
      <c r="C53" s="257"/>
      <c r="D53" s="258"/>
      <c r="E53" s="82">
        <v>5</v>
      </c>
      <c r="F53" s="102" t="e">
        <f>(IF(D59&gt;=100%,E53)+IF(D59&lt;100%,(E53*D59)))/2</f>
        <v>#DIV/0!</v>
      </c>
      <c r="G53" s="178"/>
      <c r="H53" s="169"/>
      <c r="I53" s="4"/>
      <c r="J53" s="4"/>
      <c r="K53" s="4"/>
      <c r="L53" s="170"/>
    </row>
    <row r="54" spans="1:12" x14ac:dyDescent="0.2">
      <c r="A54" s="17" t="s">
        <v>92</v>
      </c>
      <c r="B54" s="445" t="s">
        <v>93</v>
      </c>
      <c r="C54" s="103"/>
      <c r="D54" s="534">
        <f>'Renewal Application'!D58</f>
        <v>0</v>
      </c>
      <c r="E54" s="174" t="str">
        <f>IF(D54="","Please Enter a Number","")</f>
        <v/>
      </c>
      <c r="F54" s="481"/>
      <c r="G54" s="172"/>
      <c r="H54" s="181"/>
      <c r="I54" s="180"/>
    </row>
    <row r="55" spans="1:12" x14ac:dyDescent="0.2">
      <c r="A55" s="17" t="s">
        <v>94</v>
      </c>
      <c r="B55" s="445" t="s">
        <v>95</v>
      </c>
      <c r="C55" s="103"/>
      <c r="D55" s="534">
        <f>'Renewal Application'!D59</f>
        <v>0</v>
      </c>
      <c r="E55" s="174" t="str">
        <f t="shared" ref="E55:E57" si="2">IF(D55="","Please Enter a Number","")</f>
        <v/>
      </c>
      <c r="F55" s="481"/>
      <c r="G55" s="172"/>
      <c r="H55" s="181"/>
      <c r="I55" s="180"/>
    </row>
    <row r="56" spans="1:12" x14ac:dyDescent="0.2">
      <c r="A56" s="17" t="s">
        <v>96</v>
      </c>
      <c r="B56" s="445" t="s">
        <v>97</v>
      </c>
      <c r="C56" s="103"/>
      <c r="D56" s="534">
        <f>'Renewal Application'!D60</f>
        <v>0</v>
      </c>
      <c r="E56" s="174" t="str">
        <f t="shared" si="2"/>
        <v/>
      </c>
      <c r="F56" s="481"/>
      <c r="G56" s="172"/>
      <c r="H56" s="181"/>
      <c r="I56" s="180"/>
    </row>
    <row r="57" spans="1:12" x14ac:dyDescent="0.2">
      <c r="A57" s="17" t="s">
        <v>98</v>
      </c>
      <c r="B57" s="445" t="s">
        <v>99</v>
      </c>
      <c r="C57" s="103"/>
      <c r="D57" s="534">
        <f>'Renewal Application'!D61</f>
        <v>0</v>
      </c>
      <c r="E57" s="174" t="str">
        <f t="shared" si="2"/>
        <v/>
      </c>
      <c r="F57" s="481"/>
      <c r="G57" s="172"/>
      <c r="H57" s="181"/>
      <c r="I57" s="180"/>
    </row>
    <row r="58" spans="1:12" x14ac:dyDescent="0.2">
      <c r="A58" s="17" t="s">
        <v>100</v>
      </c>
      <c r="B58" s="198" t="s">
        <v>87</v>
      </c>
      <c r="C58" s="104"/>
      <c r="D58" s="535">
        <f>SUM(D54:D57)/4</f>
        <v>0</v>
      </c>
      <c r="E58" s="105"/>
      <c r="F58" s="71"/>
      <c r="G58" s="172"/>
      <c r="H58" s="182"/>
      <c r="I58" s="180"/>
    </row>
    <row r="59" spans="1:12" ht="19.149999999999999" hidden="1" customHeight="1" x14ac:dyDescent="0.2">
      <c r="A59" s="41"/>
      <c r="B59" s="468"/>
      <c r="C59" s="21"/>
      <c r="D59" s="106" t="e">
        <f>D58/$D$15</f>
        <v>#DIV/0!</v>
      </c>
      <c r="E59" s="101"/>
      <c r="F59" s="42"/>
      <c r="G59" s="172"/>
      <c r="H59" s="160" t="e">
        <f>D59*E53</f>
        <v>#DIV/0!</v>
      </c>
    </row>
    <row r="60" spans="1:12" ht="6.6" customHeight="1" x14ac:dyDescent="0.2">
      <c r="A60" s="53"/>
      <c r="B60" s="472"/>
      <c r="C60" s="93"/>
      <c r="D60" s="55"/>
      <c r="E60" s="56"/>
      <c r="F60" s="57"/>
      <c r="G60" s="172"/>
    </row>
    <row r="61" spans="1:12" ht="26.45" customHeight="1" x14ac:dyDescent="0.2">
      <c r="A61" s="13" t="s">
        <v>101</v>
      </c>
      <c r="B61" s="256" t="s">
        <v>197</v>
      </c>
      <c r="C61" s="257"/>
      <c r="D61" s="258"/>
      <c r="E61" s="82">
        <v>5</v>
      </c>
      <c r="F61" s="102" t="e">
        <f>(IF(D67&gt;=100%,E61)+IF(D67&lt;100%,(E61*D67)))/2</f>
        <v>#DIV/0!</v>
      </c>
      <c r="G61" s="178"/>
      <c r="H61" s="169"/>
      <c r="I61" s="4"/>
      <c r="J61" s="4"/>
      <c r="K61" s="4"/>
    </row>
    <row r="62" spans="1:12" x14ac:dyDescent="0.2">
      <c r="A62" s="17" t="s">
        <v>102</v>
      </c>
      <c r="B62" s="445" t="s">
        <v>93</v>
      </c>
      <c r="C62" s="103"/>
      <c r="D62" s="534">
        <f>'Renewal Application'!H58</f>
        <v>0</v>
      </c>
      <c r="E62" s="174" t="str">
        <f>IF(D62="","Please Enter a Number","")</f>
        <v/>
      </c>
      <c r="F62" s="481"/>
      <c r="G62" s="172"/>
      <c r="H62" s="181"/>
      <c r="I62" s="180"/>
    </row>
    <row r="63" spans="1:12" x14ac:dyDescent="0.2">
      <c r="A63" s="17" t="s">
        <v>103</v>
      </c>
      <c r="B63" s="445" t="s">
        <v>95</v>
      </c>
      <c r="C63" s="103"/>
      <c r="D63" s="534">
        <f>'Renewal Application'!H59</f>
        <v>0</v>
      </c>
      <c r="E63" s="174" t="str">
        <f t="shared" ref="E63:E65" si="3">IF(D63="","Please Enter a Number","")</f>
        <v/>
      </c>
      <c r="F63" s="481"/>
      <c r="G63" s="172"/>
      <c r="H63" s="181"/>
      <c r="I63" s="180"/>
    </row>
    <row r="64" spans="1:12" x14ac:dyDescent="0.2">
      <c r="A64" s="17" t="s">
        <v>104</v>
      </c>
      <c r="B64" s="445" t="s">
        <v>97</v>
      </c>
      <c r="C64" s="103"/>
      <c r="D64" s="534">
        <f>'Renewal Application'!H60</f>
        <v>0</v>
      </c>
      <c r="E64" s="174" t="str">
        <f t="shared" si="3"/>
        <v/>
      </c>
      <c r="F64" s="481"/>
      <c r="G64" s="172"/>
      <c r="H64" s="181"/>
      <c r="I64" s="180"/>
    </row>
    <row r="65" spans="1:12" x14ac:dyDescent="0.2">
      <c r="A65" s="17" t="s">
        <v>105</v>
      </c>
      <c r="B65" s="445" t="s">
        <v>99</v>
      </c>
      <c r="C65" s="103"/>
      <c r="D65" s="534">
        <f>'Renewal Application'!H61</f>
        <v>0</v>
      </c>
      <c r="E65" s="174" t="str">
        <f t="shared" si="3"/>
        <v/>
      </c>
      <c r="F65" s="481"/>
      <c r="G65" s="172"/>
      <c r="H65" s="181"/>
      <c r="I65" s="180"/>
    </row>
    <row r="66" spans="1:12" ht="13.5" thickBot="1" x14ac:dyDescent="0.25">
      <c r="A66" s="23" t="s">
        <v>100</v>
      </c>
      <c r="B66" s="464" t="s">
        <v>87</v>
      </c>
      <c r="C66" s="107"/>
      <c r="D66" s="536">
        <f>SUM(D62:D65)/4</f>
        <v>0</v>
      </c>
      <c r="E66" s="72"/>
      <c r="F66" s="73"/>
      <c r="G66" s="172"/>
      <c r="H66" s="182">
        <f>D66</f>
        <v>0</v>
      </c>
      <c r="I66" s="183"/>
    </row>
    <row r="67" spans="1:12" ht="16.149999999999999" hidden="1" customHeight="1" x14ac:dyDescent="0.2">
      <c r="A67" s="108"/>
      <c r="B67" s="108"/>
      <c r="C67" s="44"/>
      <c r="D67" s="109" t="e">
        <f>D66/$D$16</f>
        <v>#DIV/0!</v>
      </c>
      <c r="E67" s="110"/>
      <c r="F67" s="111"/>
      <c r="G67" s="179"/>
      <c r="H67" s="160" t="e">
        <f>D67*E61</f>
        <v>#DIV/0!</v>
      </c>
      <c r="I67" s="183"/>
    </row>
    <row r="68" spans="1:12" ht="7.15" customHeight="1" thickBot="1" x14ac:dyDescent="0.25">
      <c r="A68" s="77"/>
      <c r="B68" s="77"/>
      <c r="C68" s="112"/>
      <c r="D68" s="79"/>
      <c r="E68" s="80"/>
      <c r="F68" s="81"/>
      <c r="G68" s="172"/>
      <c r="I68" s="183"/>
    </row>
    <row r="69" spans="1:12" x14ac:dyDescent="0.2">
      <c r="A69" s="243" t="s">
        <v>106</v>
      </c>
      <c r="B69" s="244"/>
      <c r="C69" s="6"/>
      <c r="D69" s="39"/>
      <c r="E69" s="39">
        <f>E71+E76</f>
        <v>10</v>
      </c>
      <c r="F69" s="52">
        <f>F71+F76</f>
        <v>0</v>
      </c>
      <c r="G69" s="178"/>
      <c r="H69" s="169"/>
      <c r="I69" s="4"/>
      <c r="J69" s="4"/>
      <c r="K69" s="4"/>
      <c r="L69" s="170"/>
    </row>
    <row r="70" spans="1:12" ht="4.9000000000000004" customHeight="1" x14ac:dyDescent="0.2">
      <c r="A70" s="53"/>
      <c r="B70" s="472"/>
      <c r="C70" s="54"/>
      <c r="D70" s="55"/>
      <c r="E70" s="56"/>
      <c r="F70" s="57"/>
      <c r="G70" s="172"/>
    </row>
    <row r="71" spans="1:12" ht="25.5" x14ac:dyDescent="0.2">
      <c r="A71" s="3" t="s">
        <v>107</v>
      </c>
      <c r="B71" s="482" t="s">
        <v>108</v>
      </c>
      <c r="C71" s="15"/>
      <c r="D71" s="96"/>
      <c r="E71" s="82">
        <v>5</v>
      </c>
      <c r="F71" s="83">
        <f>IF(E4="PSH",I72,I73)</f>
        <v>0</v>
      </c>
      <c r="G71" s="178"/>
      <c r="I71" s="4"/>
    </row>
    <row r="72" spans="1:12" ht="25.5" x14ac:dyDescent="0.2">
      <c r="A72" s="113" t="s">
        <v>109</v>
      </c>
      <c r="B72" s="445" t="s">
        <v>110</v>
      </c>
      <c r="C72" s="114"/>
      <c r="D72" s="532">
        <f>'Renewal Application'!D53</f>
        <v>0</v>
      </c>
      <c r="E72" s="174" t="str">
        <f>IF(D72="","Please Enter Percentage","")</f>
        <v/>
      </c>
      <c r="F72" s="86"/>
      <c r="G72" s="172" t="s">
        <v>111</v>
      </c>
      <c r="H72" s="184">
        <v>0.2</v>
      </c>
      <c r="I72" s="183">
        <f>IF($D$74&gt;$H$72,$E$71)+IF($D$74=$H$72,$E$71)+IF($D$74&lt;$H$72,($D$74/$H$72)*$E$71)</f>
        <v>0</v>
      </c>
    </row>
    <row r="73" spans="1:12" ht="25.5" x14ac:dyDescent="0.2">
      <c r="A73" s="113" t="s">
        <v>112</v>
      </c>
      <c r="B73" s="445" t="s">
        <v>113</v>
      </c>
      <c r="C73" s="114"/>
      <c r="D73" s="532">
        <f>'Renewal Application'!H53</f>
        <v>0</v>
      </c>
      <c r="E73" s="174" t="str">
        <f>IF(D73="","Please Enter Percentage","")</f>
        <v/>
      </c>
      <c r="F73" s="86"/>
      <c r="G73" s="172" t="s">
        <v>114</v>
      </c>
      <c r="H73" s="184">
        <v>0.53</v>
      </c>
      <c r="I73" s="183">
        <f>IF($D$74&gt;$H$73,$E$71)+IF($D$74=$H$73,$E$71)+IF($D$74&lt;$H$73,($D$74/$H$73)*$E$71)</f>
        <v>0</v>
      </c>
    </row>
    <row r="74" spans="1:12" hidden="1" x14ac:dyDescent="0.2">
      <c r="A74" s="115"/>
      <c r="B74" s="154"/>
      <c r="C74" s="116">
        <f>D74/H72</f>
        <v>0</v>
      </c>
      <c r="D74" s="522">
        <f>SUM(D72:D73)</f>
        <v>0</v>
      </c>
      <c r="E74" s="117"/>
      <c r="F74" s="118"/>
      <c r="G74" s="172"/>
      <c r="H74" s="184"/>
      <c r="I74" s="185"/>
      <c r="J74" s="18"/>
      <c r="K74" s="18"/>
      <c r="L74" s="186"/>
    </row>
    <row r="75" spans="1:12" ht="7.15" customHeight="1" x14ac:dyDescent="0.2">
      <c r="A75" s="17"/>
      <c r="C75" s="120"/>
      <c r="D75" s="523"/>
      <c r="E75" s="121"/>
      <c r="F75" s="71"/>
      <c r="G75" s="172"/>
      <c r="H75" s="184"/>
      <c r="I75" s="185"/>
    </row>
    <row r="76" spans="1:12" ht="25.5" x14ac:dyDescent="0.2">
      <c r="A76" s="122" t="s">
        <v>115</v>
      </c>
      <c r="B76" s="482" t="s">
        <v>116</v>
      </c>
      <c r="C76" s="95"/>
      <c r="D76" s="524"/>
      <c r="E76" s="82">
        <v>5</v>
      </c>
      <c r="F76" s="83">
        <f>IF(D79&gt;H77,E76)+IF(D79=H77,E76)+IF(D79&lt;H77,(D79/H77)*E76)</f>
        <v>0</v>
      </c>
      <c r="G76" s="178"/>
      <c r="H76" s="184"/>
      <c r="I76" s="187"/>
    </row>
    <row r="77" spans="1:12" ht="25.5" x14ac:dyDescent="0.2">
      <c r="A77" s="17" t="s">
        <v>117</v>
      </c>
      <c r="B77" s="445" t="s">
        <v>118</v>
      </c>
      <c r="C77" s="123"/>
      <c r="D77" s="532">
        <f>'Renewal Application'!D54</f>
        <v>0</v>
      </c>
      <c r="E77" s="174" t="str">
        <f>IF(D77="","Please Enter Percentage","")</f>
        <v/>
      </c>
      <c r="F77" s="86"/>
      <c r="G77" s="172" t="s">
        <v>119</v>
      </c>
      <c r="H77" s="184">
        <v>0.54</v>
      </c>
      <c r="I77" s="185"/>
    </row>
    <row r="78" spans="1:12" ht="26.25" thickBot="1" x14ac:dyDescent="0.25">
      <c r="A78" s="23" t="s">
        <v>120</v>
      </c>
      <c r="B78" s="479" t="s">
        <v>121</v>
      </c>
      <c r="C78" s="124"/>
      <c r="D78" s="537">
        <f>'Renewal Application'!H54</f>
        <v>0</v>
      </c>
      <c r="E78" s="465" t="str">
        <f>IF(D78="","Please Enter Percentage","")</f>
        <v/>
      </c>
      <c r="F78" s="125"/>
      <c r="G78" s="172"/>
      <c r="I78" s="185"/>
    </row>
    <row r="79" spans="1:12" hidden="1" x14ac:dyDescent="0.2">
      <c r="A79" s="43"/>
      <c r="B79" s="43"/>
      <c r="C79" s="126">
        <f>D79/H77</f>
        <v>0</v>
      </c>
      <c r="D79" s="45">
        <f>SUM(D77:D78)</f>
        <v>0</v>
      </c>
      <c r="E79" s="127"/>
      <c r="F79" s="76"/>
      <c r="G79" s="179"/>
      <c r="I79" s="185"/>
      <c r="J79" s="18"/>
    </row>
    <row r="80" spans="1:12" ht="9" customHeight="1" thickBot="1" x14ac:dyDescent="0.25">
      <c r="A80" s="77"/>
      <c r="B80" s="77"/>
      <c r="C80" s="128"/>
      <c r="D80" s="129"/>
      <c r="E80" s="130"/>
      <c r="F80" s="131"/>
      <c r="G80" s="172"/>
      <c r="I80" s="185"/>
    </row>
    <row r="81" spans="1:12" ht="13.5" thickBot="1" x14ac:dyDescent="0.25">
      <c r="A81" s="254" t="s">
        <v>122</v>
      </c>
      <c r="B81" s="255"/>
      <c r="C81" s="132"/>
      <c r="D81" s="133"/>
      <c r="E81" s="134">
        <f>E21+E27+E31+E41+E48+E51+E69</f>
        <v>35</v>
      </c>
      <c r="F81" s="134" t="e">
        <f>F21+F27+F31+F41+F48+F51+F69</f>
        <v>#DIV/0!</v>
      </c>
      <c r="G81" s="178"/>
      <c r="H81" s="169"/>
      <c r="I81" s="187"/>
      <c r="J81" s="4"/>
      <c r="K81" s="4"/>
      <c r="L81" s="170"/>
    </row>
    <row r="82" spans="1:12" hidden="1" x14ac:dyDescent="0.2">
      <c r="A82" s="135"/>
      <c r="B82" s="483"/>
      <c r="C82" s="136"/>
      <c r="D82" s="137"/>
      <c r="E82" s="138"/>
      <c r="F82" s="139"/>
      <c r="G82" s="172"/>
      <c r="I82" s="185"/>
    </row>
    <row r="83" spans="1:12" hidden="1" x14ac:dyDescent="0.2">
      <c r="A83" s="140" t="s">
        <v>123</v>
      </c>
      <c r="C83" s="120"/>
      <c r="D83" s="141"/>
      <c r="E83" s="85">
        <v>0</v>
      </c>
      <c r="F83" s="142"/>
      <c r="G83" s="179"/>
      <c r="H83" s="160" t="s">
        <v>124</v>
      </c>
      <c r="I83" s="185"/>
    </row>
    <row r="84" spans="1:12" ht="3.6" customHeight="1" thickBot="1" x14ac:dyDescent="0.25">
      <c r="A84" s="143"/>
      <c r="B84" s="143"/>
      <c r="C84" s="144"/>
      <c r="D84" s="88"/>
      <c r="E84" s="88"/>
      <c r="F84" s="145"/>
    </row>
    <row r="85" spans="1:12" ht="17.45" customHeight="1" x14ac:dyDescent="0.2">
      <c r="A85" s="243" t="s">
        <v>125</v>
      </c>
      <c r="B85" s="244"/>
      <c r="C85" s="146"/>
      <c r="D85" s="39"/>
      <c r="E85" s="484" t="s">
        <v>126</v>
      </c>
      <c r="F85" s="52">
        <f>SUM(H87:H92)</f>
        <v>0</v>
      </c>
      <c r="G85" s="159"/>
      <c r="I85" s="185"/>
    </row>
    <row r="86" spans="1:12" hidden="1" x14ac:dyDescent="0.2">
      <c r="A86" s="147" t="s">
        <v>127</v>
      </c>
      <c r="B86" s="485" t="s">
        <v>128</v>
      </c>
      <c r="C86" s="148"/>
      <c r="D86" s="141"/>
      <c r="E86" s="85"/>
      <c r="F86" s="71"/>
      <c r="G86" s="159"/>
      <c r="H86" s="160" t="s">
        <v>129</v>
      </c>
    </row>
    <row r="87" spans="1:12" x14ac:dyDescent="0.2">
      <c r="A87" s="41" t="s">
        <v>130</v>
      </c>
      <c r="B87" s="468" t="s">
        <v>131</v>
      </c>
      <c r="C87" s="120" t="e">
        <f>D87/$D$10</f>
        <v>#DIV/0!</v>
      </c>
      <c r="D87" s="527">
        <f>D12</f>
        <v>0</v>
      </c>
      <c r="E87" s="520">
        <v>2.5</v>
      </c>
      <c r="F87" s="149">
        <f>G87</f>
        <v>0</v>
      </c>
      <c r="G87" s="172">
        <f t="shared" ref="G87:G88" si="4">IF(H87&gt;5,E87)+IF(H87&lt;=5,H87)</f>
        <v>0</v>
      </c>
      <c r="H87" s="188">
        <f t="shared" ref="H87:H88" si="5">I87*E87</f>
        <v>0</v>
      </c>
      <c r="I87" s="180">
        <f t="shared" ref="I87:I88" si="6">IFERROR(C87,0)</f>
        <v>0</v>
      </c>
    </row>
    <row r="88" spans="1:12" x14ac:dyDescent="0.2">
      <c r="A88" s="41" t="s">
        <v>132</v>
      </c>
      <c r="B88" s="468" t="s">
        <v>131</v>
      </c>
      <c r="C88" s="120" t="e">
        <f t="shared" ref="C88" si="7">D88/$D$10</f>
        <v>#DIV/0!</v>
      </c>
      <c r="D88" s="527">
        <f>'Renewal Application'!D64</f>
        <v>0</v>
      </c>
      <c r="E88" s="520">
        <v>2.5</v>
      </c>
      <c r="F88" s="149">
        <f t="shared" ref="F88:F92" si="8">G88</f>
        <v>0</v>
      </c>
      <c r="G88" s="172">
        <f t="shared" si="4"/>
        <v>0</v>
      </c>
      <c r="H88" s="188">
        <f t="shared" si="5"/>
        <v>0</v>
      </c>
      <c r="I88" s="180">
        <f t="shared" si="6"/>
        <v>0</v>
      </c>
    </row>
    <row r="89" spans="1:12" ht="13.5" thickBot="1" x14ac:dyDescent="0.25">
      <c r="A89" s="41" t="s">
        <v>133</v>
      </c>
      <c r="B89" s="468" t="s">
        <v>131</v>
      </c>
      <c r="C89" s="97" t="e">
        <f>$D$14/$D$13</f>
        <v>#DIV/0!</v>
      </c>
      <c r="D89" s="527">
        <f>D14</f>
        <v>0</v>
      </c>
      <c r="E89" s="520">
        <v>2.5</v>
      </c>
      <c r="F89" s="149">
        <f t="shared" si="8"/>
        <v>0</v>
      </c>
      <c r="G89" s="172">
        <f>IF(H89&gt;5,E89)+IF(H89&lt;=5,H89)</f>
        <v>0</v>
      </c>
      <c r="H89" s="188">
        <f>I89*E89</f>
        <v>0</v>
      </c>
      <c r="I89" s="180">
        <f>IFERROR(C89,0)</f>
        <v>0</v>
      </c>
    </row>
    <row r="90" spans="1:12" ht="13.5" thickBot="1" x14ac:dyDescent="0.25">
      <c r="A90" s="150" t="s">
        <v>134</v>
      </c>
      <c r="B90" s="468" t="s">
        <v>131</v>
      </c>
      <c r="C90" s="97" t="e">
        <f t="shared" ref="C90:C91" si="9">D90/$D$10</f>
        <v>#DIV/0!</v>
      </c>
      <c r="D90" s="527">
        <f>'Renewal Application'!H63</f>
        <v>0</v>
      </c>
      <c r="E90" s="520">
        <v>2.5</v>
      </c>
      <c r="F90" s="149">
        <f t="shared" si="8"/>
        <v>0</v>
      </c>
      <c r="G90" s="172">
        <f t="shared" ref="G90:G92" si="10">IF(H90&gt;5,E90)+IF(H90&lt;=5,H90)</f>
        <v>0</v>
      </c>
      <c r="H90" s="188">
        <f t="shared" ref="H90:H92" si="11">I90*E90</f>
        <v>0</v>
      </c>
      <c r="I90" s="180">
        <f t="shared" ref="I90:I92" si="12">IFERROR(C90,0)</f>
        <v>0</v>
      </c>
    </row>
    <row r="91" spans="1:12" ht="13.5" thickBot="1" x14ac:dyDescent="0.25">
      <c r="A91" s="41" t="s">
        <v>135</v>
      </c>
      <c r="B91" s="468" t="s">
        <v>131</v>
      </c>
      <c r="C91" s="97" t="e">
        <f t="shared" si="9"/>
        <v>#DIV/0!</v>
      </c>
      <c r="D91" s="527">
        <f>'Renewal Application'!H64</f>
        <v>0</v>
      </c>
      <c r="E91" s="520">
        <v>2.5</v>
      </c>
      <c r="F91" s="149">
        <f t="shared" si="8"/>
        <v>0</v>
      </c>
      <c r="G91" s="172">
        <f t="shared" si="10"/>
        <v>0</v>
      </c>
      <c r="H91" s="188">
        <f t="shared" si="11"/>
        <v>0</v>
      </c>
      <c r="I91" s="180">
        <f t="shared" si="12"/>
        <v>0</v>
      </c>
    </row>
    <row r="92" spans="1:12" ht="13.5" thickBot="1" x14ac:dyDescent="0.25">
      <c r="A92" s="151" t="s">
        <v>136</v>
      </c>
      <c r="B92" s="486" t="s">
        <v>131</v>
      </c>
      <c r="C92" s="97" t="e">
        <f>D92/$D$10</f>
        <v>#DIV/0!</v>
      </c>
      <c r="D92" s="538">
        <f>'Renewal Application'!H65</f>
        <v>0</v>
      </c>
      <c r="E92" s="521">
        <v>2.5</v>
      </c>
      <c r="F92" s="149">
        <f t="shared" si="8"/>
        <v>0</v>
      </c>
      <c r="G92" s="172">
        <f t="shared" si="10"/>
        <v>0</v>
      </c>
      <c r="H92" s="188">
        <f t="shared" si="11"/>
        <v>0</v>
      </c>
      <c r="I92" s="180">
        <f t="shared" si="12"/>
        <v>0</v>
      </c>
    </row>
    <row r="93" spans="1:12" ht="9.6" customHeight="1" x14ac:dyDescent="0.2">
      <c r="A93" s="108"/>
      <c r="B93" s="108"/>
      <c r="C93" s="152"/>
      <c r="D93" s="110"/>
      <c r="E93" s="91"/>
      <c r="F93" s="153"/>
      <c r="G93" s="179"/>
      <c r="I93" s="180">
        <f t="shared" ref="I93:I94" si="13">E93*(F93)</f>
        <v>0</v>
      </c>
    </row>
    <row r="94" spans="1:12" hidden="1" x14ac:dyDescent="0.2">
      <c r="A94" s="154"/>
      <c r="B94" s="154"/>
      <c r="C94" s="21"/>
      <c r="D94" s="106"/>
      <c r="E94" s="155" t="e">
        <f>E81+E85</f>
        <v>#VALUE!</v>
      </c>
      <c r="F94" s="155" t="e">
        <f>F81+F85</f>
        <v>#DIV/0!</v>
      </c>
      <c r="G94" s="189"/>
      <c r="H94" s="160" t="s">
        <v>137</v>
      </c>
      <c r="I94" s="180" t="e">
        <f t="shared" si="13"/>
        <v>#VALUE!</v>
      </c>
    </row>
    <row r="95" spans="1:12" ht="7.9" customHeight="1" x14ac:dyDescent="0.2">
      <c r="A95" s="218"/>
      <c r="B95" s="218"/>
      <c r="C95" s="219"/>
      <c r="D95" s="220"/>
      <c r="E95" s="221"/>
      <c r="F95" s="221"/>
      <c r="G95" s="189"/>
      <c r="H95" s="190"/>
    </row>
    <row r="96" spans="1:12" x14ac:dyDescent="0.2">
      <c r="A96" s="227" t="str">
        <f>IF($E$4="PSH","TOTAL SCORE PSH","TOTAL SCORE RRH")</f>
        <v>TOTAL SCORE RRH</v>
      </c>
      <c r="B96" s="228" t="str">
        <f>IFERROR($F$96,"ERRORS in APPLICATION")</f>
        <v>ERRORS in APPLICATION</v>
      </c>
      <c r="C96" s="229"/>
      <c r="D96" s="230"/>
      <c r="E96" s="231"/>
      <c r="F96" s="232" t="e">
        <f>$F$81+$F$85</f>
        <v>#DIV/0!</v>
      </c>
      <c r="G96" s="178">
        <f>IFERROR($F$97,"Errors in RRH Application")</f>
        <v>0</v>
      </c>
      <c r="H96" s="191" t="s">
        <v>138</v>
      </c>
    </row>
    <row r="97" spans="1:111" ht="13.5" hidden="1" thickBot="1" x14ac:dyDescent="0.25">
      <c r="A97" s="222" t="s">
        <v>139</v>
      </c>
      <c r="B97" s="487" t="str">
        <f>IF($E$4="RRH",$G$97,"RRH Not Applicable.")</f>
        <v>RRH Not Applicable.</v>
      </c>
      <c r="C97" s="223"/>
      <c r="D97" s="224"/>
      <c r="E97" s="225"/>
      <c r="F97" s="226">
        <f>IF($E$4="RRH",$F$81+$F$85,0)</f>
        <v>0</v>
      </c>
      <c r="G97" s="178">
        <f>IFERROR($F$97,"Errors in RRH Application")</f>
        <v>0</v>
      </c>
      <c r="H97" s="191" t="s">
        <v>138</v>
      </c>
    </row>
    <row r="98" spans="1:111" ht="4.5" customHeight="1" x14ac:dyDescent="0.2">
      <c r="A98" s="194">
        <v>2025</v>
      </c>
      <c r="B98" s="192"/>
      <c r="C98" s="156"/>
      <c r="D98" s="193"/>
      <c r="E98" s="194"/>
      <c r="F98" s="195"/>
      <c r="G98" s="196"/>
      <c r="H98" s="197" t="str">
        <f>IFERROR($F$96,"ERRORS in APPLICATION")</f>
        <v>ERRORS in APPLICATION</v>
      </c>
      <c r="I98" s="196"/>
      <c r="J98" s="196"/>
      <c r="K98" s="196"/>
      <c r="L98" s="158"/>
    </row>
    <row r="99" spans="1:111" s="156" customFormat="1" ht="16.149999999999999" customHeight="1" x14ac:dyDescent="0.25">
      <c r="A99" s="251" t="s">
        <v>140</v>
      </c>
      <c r="B99" s="252"/>
      <c r="C99" s="252"/>
      <c r="D99" s="252"/>
      <c r="E99" s="252"/>
      <c r="F99" s="253"/>
      <c r="G99" s="158"/>
      <c r="H99" s="190"/>
      <c r="I99" s="158"/>
      <c r="J99" s="158"/>
      <c r="K99" s="158"/>
      <c r="L99" s="158"/>
      <c r="M99" s="203"/>
      <c r="N99" s="158"/>
      <c r="O99" s="158"/>
      <c r="P99" s="158"/>
      <c r="Q99" s="158"/>
      <c r="R99" s="158"/>
      <c r="S99" s="158"/>
      <c r="T99" s="158"/>
      <c r="U99" s="158"/>
      <c r="V99" s="158"/>
      <c r="W99" s="158"/>
      <c r="X99" s="158"/>
      <c r="Y99" s="158"/>
      <c r="Z99" s="158"/>
      <c r="AA99" s="158"/>
      <c r="AB99" s="158"/>
      <c r="AC99" s="158"/>
      <c r="AD99" s="158"/>
      <c r="AE99" s="158"/>
      <c r="AF99" s="158"/>
      <c r="AG99" s="158"/>
      <c r="AH99" s="158"/>
      <c r="AI99" s="158"/>
      <c r="AJ99" s="158"/>
      <c r="AK99" s="158"/>
      <c r="AL99" s="158"/>
      <c r="AM99" s="158"/>
      <c r="AN99" s="158"/>
      <c r="AO99" s="158"/>
      <c r="AP99" s="158"/>
      <c r="AQ99" s="158"/>
      <c r="AR99" s="158"/>
      <c r="AS99" s="158"/>
      <c r="AT99" s="158"/>
      <c r="AU99" s="158"/>
      <c r="AV99" s="158"/>
      <c r="AW99" s="158"/>
      <c r="AX99" s="158"/>
      <c r="AY99" s="158"/>
      <c r="AZ99" s="158"/>
      <c r="BA99" s="158"/>
      <c r="BB99" s="158"/>
      <c r="BC99" s="158"/>
      <c r="BD99" s="158"/>
      <c r="BE99" s="158"/>
      <c r="BF99" s="158"/>
      <c r="BG99" s="158"/>
      <c r="BH99" s="158"/>
      <c r="BI99" s="158"/>
      <c r="BJ99" s="158"/>
      <c r="BK99" s="158"/>
      <c r="BL99" s="158"/>
      <c r="BM99" s="158"/>
      <c r="BN99" s="158"/>
      <c r="BO99" s="158"/>
      <c r="BP99" s="158"/>
      <c r="BQ99" s="158"/>
      <c r="BR99" s="158"/>
      <c r="BS99" s="158"/>
      <c r="BT99" s="158"/>
      <c r="BU99" s="158"/>
      <c r="BV99" s="158"/>
      <c r="BW99" s="158"/>
      <c r="BX99" s="158"/>
      <c r="BY99" s="158"/>
      <c r="BZ99" s="158"/>
      <c r="CA99" s="158"/>
      <c r="CB99" s="158"/>
      <c r="CC99" s="158"/>
      <c r="CD99" s="158"/>
      <c r="CE99" s="158"/>
      <c r="CF99" s="158"/>
      <c r="CG99" s="158"/>
      <c r="CH99" s="158"/>
      <c r="CI99" s="158"/>
      <c r="CJ99" s="158"/>
      <c r="CK99" s="158"/>
      <c r="CL99" s="158"/>
      <c r="CM99" s="158"/>
      <c r="CN99" s="158"/>
      <c r="CO99" s="158"/>
      <c r="CP99" s="158"/>
      <c r="CQ99" s="158"/>
      <c r="CR99" s="158"/>
      <c r="CS99" s="158"/>
      <c r="CT99" s="158"/>
      <c r="CU99" s="158"/>
      <c r="CV99" s="158"/>
      <c r="CW99" s="158"/>
      <c r="CX99" s="158"/>
      <c r="CY99" s="158"/>
      <c r="CZ99" s="158"/>
      <c r="DA99" s="158"/>
      <c r="DB99" s="158"/>
      <c r="DC99" s="158"/>
      <c r="DD99" s="158"/>
      <c r="DE99" s="158"/>
      <c r="DF99" s="158"/>
      <c r="DG99" s="158"/>
    </row>
    <row r="100" spans="1:111" s="156" customFormat="1" ht="13.15" customHeight="1" x14ac:dyDescent="0.25">
      <c r="A100" s="215" t="s">
        <v>141</v>
      </c>
      <c r="B100" s="250" t="str">
        <f>IF(OR($D$10=0,$D$11=0,$D$12=0,$D$13=0,$D$14=0,$D$15=0,$D$16=0),"Potential Errors.  Confirm PGM data with zeros.","Okay")</f>
        <v>Potential Errors.  Confirm PGM data with zeros.</v>
      </c>
      <c r="C100" s="250"/>
      <c r="D100" s="250"/>
      <c r="E100" s="194"/>
      <c r="F100" s="206"/>
      <c r="G100" s="158"/>
      <c r="H100" s="190" t="str">
        <f>IF($E$4="PSH","TOTAL SCORE PSH","TOTAL SCORE RRH")</f>
        <v>TOTAL SCORE RRH</v>
      </c>
      <c r="I100" s="158"/>
      <c r="J100" s="158"/>
      <c r="K100" s="158"/>
      <c r="L100" s="158"/>
      <c r="M100" s="203"/>
      <c r="N100" s="158"/>
      <c r="O100" s="158"/>
      <c r="P100" s="158"/>
      <c r="Q100" s="158"/>
      <c r="R100" s="158"/>
      <c r="S100" s="158"/>
      <c r="T100" s="158"/>
      <c r="U100" s="158"/>
      <c r="V100" s="158"/>
      <c r="W100" s="158"/>
      <c r="X100" s="158"/>
      <c r="Y100" s="158"/>
      <c r="Z100" s="158"/>
      <c r="AA100" s="158"/>
      <c r="AB100" s="158"/>
      <c r="AC100" s="158"/>
      <c r="AD100" s="158"/>
      <c r="AE100" s="158"/>
      <c r="AF100" s="158"/>
      <c r="AG100" s="158"/>
      <c r="AH100" s="158"/>
      <c r="AI100" s="158"/>
      <c r="AJ100" s="158"/>
      <c r="AK100" s="158"/>
      <c r="AL100" s="158"/>
      <c r="AM100" s="158"/>
      <c r="AN100" s="158"/>
      <c r="AO100" s="158"/>
      <c r="AP100" s="158"/>
      <c r="AQ100" s="158"/>
      <c r="AR100" s="158"/>
      <c r="AS100" s="158"/>
      <c r="AT100" s="158"/>
      <c r="AU100" s="158"/>
      <c r="AV100" s="158"/>
      <c r="AW100" s="158"/>
      <c r="AX100" s="158"/>
      <c r="AY100" s="158"/>
      <c r="AZ100" s="158"/>
      <c r="BA100" s="158"/>
      <c r="BB100" s="158"/>
      <c r="BC100" s="158"/>
      <c r="BD100" s="158"/>
      <c r="BE100" s="158"/>
      <c r="BF100" s="158"/>
      <c r="BG100" s="158"/>
      <c r="BH100" s="158"/>
      <c r="BI100" s="158"/>
      <c r="BJ100" s="158"/>
      <c r="BK100" s="158"/>
      <c r="BL100" s="158"/>
      <c r="BM100" s="158"/>
      <c r="BN100" s="158"/>
      <c r="BO100" s="158"/>
      <c r="BP100" s="158"/>
      <c r="BQ100" s="158"/>
      <c r="BR100" s="158"/>
      <c r="BS100" s="158"/>
      <c r="BT100" s="158"/>
      <c r="BU100" s="158"/>
      <c r="BV100" s="158"/>
      <c r="BW100" s="158"/>
      <c r="BX100" s="158"/>
      <c r="BY100" s="158"/>
      <c r="BZ100" s="158"/>
      <c r="CA100" s="158"/>
      <c r="CB100" s="158"/>
      <c r="CC100" s="158"/>
      <c r="CD100" s="158"/>
      <c r="CE100" s="158"/>
      <c r="CF100" s="158"/>
      <c r="CG100" s="158"/>
      <c r="CH100" s="158"/>
      <c r="CI100" s="158"/>
      <c r="CJ100" s="158"/>
      <c r="CK100" s="158"/>
      <c r="CL100" s="158"/>
      <c r="CM100" s="158"/>
      <c r="CN100" s="158"/>
      <c r="CO100" s="158"/>
      <c r="CP100" s="158"/>
      <c r="CQ100" s="158"/>
      <c r="CR100" s="158"/>
      <c r="CS100" s="158"/>
      <c r="CT100" s="158"/>
      <c r="CU100" s="158"/>
      <c r="CV100" s="158"/>
      <c r="CW100" s="158"/>
      <c r="CX100" s="158"/>
      <c r="CY100" s="158"/>
      <c r="CZ100" s="158"/>
      <c r="DA100" s="158"/>
      <c r="DB100" s="158"/>
      <c r="DC100" s="158"/>
      <c r="DD100" s="158"/>
      <c r="DE100" s="158"/>
      <c r="DF100" s="158"/>
      <c r="DG100" s="158"/>
    </row>
    <row r="101" spans="1:111" s="156" customFormat="1" ht="13.15" customHeight="1" x14ac:dyDescent="0.25">
      <c r="A101" s="215" t="s">
        <v>142</v>
      </c>
      <c r="B101" s="250" t="str">
        <f>IF(OR($D$22=0,$D$23=0,$D$24=0),"Potential Errors.  Confirm DQ data with zeros.","Okay")</f>
        <v>Potential Errors.  Confirm DQ data with zeros.</v>
      </c>
      <c r="C101" s="250"/>
      <c r="D101" s="250"/>
      <c r="E101" s="194"/>
      <c r="F101" s="206"/>
      <c r="G101" s="158"/>
      <c r="H101" s="190" t="s">
        <v>143</v>
      </c>
      <c r="I101" s="158"/>
      <c r="J101" s="158"/>
      <c r="K101" s="158"/>
      <c r="L101" s="158"/>
      <c r="M101" s="203"/>
      <c r="N101" s="158"/>
      <c r="O101" s="158"/>
      <c r="P101" s="158"/>
      <c r="Q101" s="158"/>
      <c r="R101" s="158"/>
      <c r="S101" s="158"/>
      <c r="T101" s="158"/>
      <c r="U101" s="158"/>
      <c r="V101" s="158"/>
      <c r="W101" s="158"/>
      <c r="X101" s="158"/>
      <c r="Y101" s="158"/>
      <c r="Z101" s="158"/>
      <c r="AA101" s="158"/>
      <c r="AB101" s="158"/>
      <c r="AC101" s="158"/>
      <c r="AD101" s="158"/>
      <c r="AE101" s="158"/>
      <c r="AF101" s="158"/>
      <c r="AG101" s="158"/>
      <c r="AH101" s="158"/>
      <c r="AI101" s="158"/>
      <c r="AJ101" s="158"/>
      <c r="AK101" s="158"/>
      <c r="AL101" s="158"/>
      <c r="AM101" s="158"/>
      <c r="AN101" s="158"/>
      <c r="AO101" s="158"/>
      <c r="AP101" s="158"/>
      <c r="AQ101" s="158"/>
      <c r="AR101" s="158"/>
      <c r="AS101" s="158"/>
      <c r="AT101" s="158"/>
      <c r="AU101" s="158"/>
      <c r="AV101" s="158"/>
      <c r="AW101" s="158"/>
      <c r="AX101" s="158"/>
      <c r="AY101" s="158"/>
      <c r="AZ101" s="158"/>
      <c r="BA101" s="158"/>
      <c r="BB101" s="158"/>
      <c r="BC101" s="158"/>
      <c r="BD101" s="158"/>
      <c r="BE101" s="158"/>
      <c r="BF101" s="158"/>
      <c r="BG101" s="158"/>
      <c r="BH101" s="158"/>
      <c r="BI101" s="158"/>
      <c r="BJ101" s="158"/>
      <c r="BK101" s="158"/>
      <c r="BL101" s="158"/>
      <c r="BM101" s="158"/>
      <c r="BN101" s="158"/>
      <c r="BO101" s="158"/>
      <c r="BP101" s="158"/>
      <c r="BQ101" s="158"/>
      <c r="BR101" s="158"/>
      <c r="BS101" s="158"/>
      <c r="BT101" s="158"/>
      <c r="BU101" s="158"/>
      <c r="BV101" s="158"/>
      <c r="BW101" s="158"/>
      <c r="BX101" s="158"/>
      <c r="BY101" s="158"/>
      <c r="BZ101" s="158"/>
      <c r="CA101" s="158"/>
      <c r="CB101" s="158"/>
      <c r="CC101" s="158"/>
      <c r="CD101" s="158"/>
      <c r="CE101" s="158"/>
      <c r="CF101" s="158"/>
      <c r="CG101" s="158"/>
      <c r="CH101" s="158"/>
      <c r="CI101" s="158"/>
      <c r="CJ101" s="158"/>
      <c r="CK101" s="158"/>
      <c r="CL101" s="158"/>
      <c r="CM101" s="158"/>
      <c r="CN101" s="158"/>
      <c r="CO101" s="158"/>
      <c r="CP101" s="158"/>
      <c r="CQ101" s="158"/>
      <c r="CR101" s="158"/>
      <c r="CS101" s="158"/>
      <c r="CT101" s="158"/>
      <c r="CU101" s="158"/>
      <c r="CV101" s="158"/>
      <c r="CW101" s="158"/>
      <c r="CX101" s="158"/>
      <c r="CY101" s="158"/>
      <c r="CZ101" s="158"/>
      <c r="DA101" s="158"/>
      <c r="DB101" s="158"/>
      <c r="DC101" s="158"/>
      <c r="DD101" s="158"/>
      <c r="DE101" s="158"/>
      <c r="DF101" s="158"/>
      <c r="DG101" s="158"/>
    </row>
    <row r="102" spans="1:111" s="156" customFormat="1" ht="13.15" customHeight="1" x14ac:dyDescent="0.25">
      <c r="A102" s="215" t="s">
        <v>144</v>
      </c>
      <c r="B102" s="207" t="s">
        <v>145</v>
      </c>
      <c r="C102" s="208"/>
      <c r="D102" s="209"/>
      <c r="E102" s="194"/>
      <c r="F102" s="206"/>
      <c r="G102" s="158"/>
      <c r="H102" s="190"/>
      <c r="I102" s="158"/>
      <c r="J102" s="158"/>
      <c r="K102" s="158"/>
      <c r="L102" s="158"/>
      <c r="M102" s="203"/>
      <c r="N102" s="158"/>
      <c r="O102" s="158"/>
      <c r="P102" s="158"/>
      <c r="Q102" s="158"/>
      <c r="R102" s="158"/>
      <c r="S102" s="158"/>
      <c r="T102" s="158"/>
      <c r="U102" s="158"/>
      <c r="V102" s="158"/>
      <c r="W102" s="158"/>
      <c r="X102" s="158"/>
      <c r="Y102" s="158"/>
      <c r="Z102" s="158"/>
      <c r="AA102" s="158"/>
      <c r="AB102" s="158"/>
      <c r="AC102" s="158"/>
      <c r="AD102" s="158"/>
      <c r="AE102" s="158"/>
      <c r="AF102" s="158"/>
      <c r="AG102" s="158"/>
      <c r="AH102" s="158"/>
      <c r="AI102" s="158"/>
      <c r="AJ102" s="158"/>
      <c r="AK102" s="158"/>
      <c r="AL102" s="158"/>
      <c r="AM102" s="158"/>
      <c r="AN102" s="158"/>
      <c r="AO102" s="158"/>
      <c r="AP102" s="158"/>
      <c r="AQ102" s="158"/>
      <c r="AR102" s="158"/>
      <c r="AS102" s="158"/>
      <c r="AT102" s="158"/>
      <c r="AU102" s="158"/>
      <c r="AV102" s="158"/>
      <c r="AW102" s="158"/>
      <c r="AX102" s="158"/>
      <c r="AY102" s="158"/>
      <c r="AZ102" s="158"/>
      <c r="BA102" s="158"/>
      <c r="BB102" s="158"/>
      <c r="BC102" s="158"/>
      <c r="BD102" s="158"/>
      <c r="BE102" s="158"/>
      <c r="BF102" s="158"/>
      <c r="BG102" s="158"/>
      <c r="BH102" s="158"/>
      <c r="BI102" s="158"/>
      <c r="BJ102" s="158"/>
      <c r="BK102" s="158"/>
      <c r="BL102" s="158"/>
      <c r="BM102" s="158"/>
      <c r="BN102" s="158"/>
      <c r="BO102" s="158"/>
      <c r="BP102" s="158"/>
      <c r="BQ102" s="158"/>
      <c r="BR102" s="158"/>
      <c r="BS102" s="158"/>
      <c r="BT102" s="158"/>
      <c r="BU102" s="158"/>
      <c r="BV102" s="158"/>
      <c r="BW102" s="158"/>
      <c r="BX102" s="158"/>
      <c r="BY102" s="158"/>
      <c r="BZ102" s="158"/>
      <c r="CA102" s="158"/>
      <c r="CB102" s="158"/>
      <c r="CC102" s="158"/>
      <c r="CD102" s="158"/>
      <c r="CE102" s="158"/>
      <c r="CF102" s="158"/>
      <c r="CG102" s="158"/>
      <c r="CH102" s="158"/>
      <c r="CI102" s="158"/>
      <c r="CJ102" s="158"/>
      <c r="CK102" s="158"/>
      <c r="CL102" s="158"/>
      <c r="CM102" s="158"/>
      <c r="CN102" s="158"/>
      <c r="CO102" s="158"/>
      <c r="CP102" s="158"/>
      <c r="CQ102" s="158"/>
      <c r="CR102" s="158"/>
      <c r="CS102" s="158"/>
      <c r="CT102" s="158"/>
      <c r="CU102" s="158"/>
      <c r="CV102" s="158"/>
      <c r="CW102" s="158"/>
      <c r="CX102" s="158"/>
      <c r="CY102" s="158"/>
      <c r="CZ102" s="158"/>
      <c r="DA102" s="158"/>
      <c r="DB102" s="158"/>
      <c r="DC102" s="158"/>
      <c r="DD102" s="158"/>
      <c r="DE102" s="158"/>
      <c r="DF102" s="158"/>
      <c r="DG102" s="158"/>
    </row>
    <row r="103" spans="1:111" s="156" customFormat="1" ht="13.15" customHeight="1" x14ac:dyDescent="0.25">
      <c r="A103" s="215" t="s">
        <v>146</v>
      </c>
      <c r="B103" s="207" t="str">
        <f>IF(OR($D$32=0,$D$33=0,$D$34=0,$D$35=0),"Potential Errors","Okay")</f>
        <v>Potential Errors</v>
      </c>
      <c r="C103" s="208"/>
      <c r="D103" s="209"/>
      <c r="E103" s="194"/>
      <c r="F103" s="206"/>
      <c r="G103" s="158"/>
      <c r="H103" s="205" t="str">
        <f>IF($E$4="PSH",$H$104,$I$104)</f>
        <v>RRH - Okay</v>
      </c>
      <c r="I103" s="158"/>
      <c r="J103" s="158"/>
      <c r="K103" s="158"/>
      <c r="L103" s="158"/>
      <c r="M103" s="203"/>
      <c r="N103" s="158"/>
      <c r="O103" s="158"/>
      <c r="P103" s="158"/>
      <c r="Q103" s="158"/>
      <c r="R103" s="158"/>
      <c r="S103" s="158"/>
      <c r="T103" s="158"/>
      <c r="U103" s="158"/>
      <c r="V103" s="158"/>
      <c r="W103" s="158"/>
      <c r="X103" s="158"/>
      <c r="Y103" s="158"/>
      <c r="Z103" s="158"/>
      <c r="AA103" s="158"/>
      <c r="AB103" s="158"/>
      <c r="AC103" s="158"/>
      <c r="AD103" s="158"/>
      <c r="AE103" s="158"/>
      <c r="AF103" s="158"/>
      <c r="AG103" s="158"/>
      <c r="AH103" s="158"/>
      <c r="AI103" s="158"/>
      <c r="AJ103" s="158"/>
      <c r="AK103" s="158"/>
      <c r="AL103" s="158"/>
      <c r="AM103" s="158"/>
      <c r="AN103" s="158"/>
      <c r="AO103" s="158"/>
      <c r="AP103" s="158"/>
      <c r="AQ103" s="158"/>
      <c r="AR103" s="158"/>
      <c r="AS103" s="158"/>
      <c r="AT103" s="158"/>
      <c r="AU103" s="158"/>
      <c r="AV103" s="158"/>
      <c r="AW103" s="158"/>
      <c r="AX103" s="158"/>
      <c r="AY103" s="158"/>
      <c r="AZ103" s="158"/>
      <c r="BA103" s="158"/>
      <c r="BB103" s="158"/>
      <c r="BC103" s="158"/>
      <c r="BD103" s="158"/>
      <c r="BE103" s="158"/>
      <c r="BF103" s="158"/>
      <c r="BG103" s="158"/>
      <c r="BH103" s="158"/>
      <c r="BI103" s="158"/>
      <c r="BJ103" s="158"/>
      <c r="BK103" s="158"/>
      <c r="BL103" s="158"/>
      <c r="BM103" s="158"/>
      <c r="BN103" s="158"/>
      <c r="BO103" s="158"/>
      <c r="BP103" s="158"/>
      <c r="BQ103" s="158"/>
      <c r="BR103" s="158"/>
      <c r="BS103" s="158"/>
      <c r="BT103" s="158"/>
      <c r="BU103" s="158"/>
      <c r="BV103" s="158"/>
      <c r="BW103" s="158"/>
      <c r="BX103" s="158"/>
      <c r="BY103" s="158"/>
      <c r="BZ103" s="158"/>
      <c r="CA103" s="158"/>
      <c r="CB103" s="158"/>
      <c r="CC103" s="158"/>
      <c r="CD103" s="158"/>
      <c r="CE103" s="158"/>
      <c r="CF103" s="158"/>
      <c r="CG103" s="158"/>
      <c r="CH103" s="158"/>
      <c r="CI103" s="158"/>
      <c r="CJ103" s="158"/>
      <c r="CK103" s="158"/>
      <c r="CL103" s="158"/>
      <c r="CM103" s="158"/>
      <c r="CN103" s="158"/>
      <c r="CO103" s="158"/>
      <c r="CP103" s="158"/>
      <c r="CQ103" s="158"/>
      <c r="CR103" s="158"/>
      <c r="CS103" s="158"/>
      <c r="CT103" s="158"/>
      <c r="CU103" s="158"/>
      <c r="CV103" s="158"/>
      <c r="CW103" s="158"/>
      <c r="CX103" s="158"/>
      <c r="CY103" s="158"/>
      <c r="CZ103" s="158"/>
      <c r="DA103" s="158"/>
      <c r="DB103" s="158"/>
      <c r="DC103" s="158"/>
      <c r="DD103" s="158"/>
      <c r="DE103" s="158"/>
      <c r="DF103" s="158"/>
      <c r="DG103" s="158"/>
    </row>
    <row r="104" spans="1:111" s="156" customFormat="1" ht="13.15" customHeight="1" x14ac:dyDescent="0.25">
      <c r="A104" s="216" t="s">
        <v>147</v>
      </c>
      <c r="B104" s="250" t="str">
        <f>IF($E$4="PSH",$H$104,$I$104)</f>
        <v>RRH - Okay</v>
      </c>
      <c r="C104" s="250"/>
      <c r="D104" s="250"/>
      <c r="E104" s="204"/>
      <c r="F104" s="236"/>
      <c r="G104" s="158"/>
      <c r="H104" s="204" t="str">
        <f>IF(OR($D$42=0,$D$43=0,$D$45=0),"Potential Errors.  Confirm data with zeros.","PSH - Okay")</f>
        <v>Potential Errors.  Confirm data with zeros.</v>
      </c>
      <c r="I104" s="204" t="str">
        <f>IF(OR($D$49=""),"RRH ERRORS","RRH - Okay")</f>
        <v>RRH - Okay</v>
      </c>
      <c r="J104" s="158"/>
      <c r="K104" s="158"/>
      <c r="L104" s="158"/>
      <c r="M104" s="203"/>
      <c r="N104" s="158"/>
      <c r="O104" s="158"/>
      <c r="P104" s="158"/>
      <c r="Q104" s="158"/>
      <c r="R104" s="158"/>
      <c r="S104" s="158"/>
      <c r="T104" s="158"/>
      <c r="U104" s="158"/>
      <c r="V104" s="158"/>
      <c r="W104" s="158"/>
      <c r="X104" s="158"/>
      <c r="Y104" s="158"/>
      <c r="Z104" s="158"/>
      <c r="AA104" s="158"/>
      <c r="AB104" s="158"/>
      <c r="AC104" s="158"/>
      <c r="AD104" s="158"/>
      <c r="AE104" s="158"/>
      <c r="AF104" s="158"/>
      <c r="AG104" s="158"/>
      <c r="AH104" s="158"/>
      <c r="AI104" s="158"/>
      <c r="AJ104" s="158"/>
      <c r="AK104" s="158"/>
      <c r="AL104" s="158"/>
      <c r="AM104" s="158"/>
      <c r="AN104" s="158"/>
      <c r="AO104" s="158"/>
      <c r="AP104" s="158"/>
      <c r="AQ104" s="158"/>
      <c r="AR104" s="158"/>
      <c r="AS104" s="158"/>
      <c r="AT104" s="158"/>
      <c r="AU104" s="158"/>
      <c r="AV104" s="158"/>
      <c r="AW104" s="158"/>
      <c r="AX104" s="158"/>
      <c r="AY104" s="158"/>
      <c r="AZ104" s="158"/>
      <c r="BA104" s="158"/>
      <c r="BB104" s="158"/>
      <c r="BC104" s="158"/>
      <c r="BD104" s="158"/>
      <c r="BE104" s="158"/>
      <c r="BF104" s="158"/>
      <c r="BG104" s="158"/>
      <c r="BH104" s="158"/>
      <c r="BI104" s="158"/>
      <c r="BJ104" s="158"/>
      <c r="BK104" s="158"/>
      <c r="BL104" s="158"/>
      <c r="BM104" s="158"/>
      <c r="BN104" s="158"/>
      <c r="BO104" s="158"/>
      <c r="BP104" s="158"/>
      <c r="BQ104" s="158"/>
      <c r="BR104" s="158"/>
      <c r="BS104" s="158"/>
      <c r="BT104" s="158"/>
      <c r="BU104" s="158"/>
      <c r="BV104" s="158"/>
      <c r="BW104" s="158"/>
      <c r="BX104" s="158"/>
      <c r="BY104" s="158"/>
      <c r="BZ104" s="158"/>
      <c r="CA104" s="158"/>
      <c r="CB104" s="158"/>
      <c r="CC104" s="158"/>
      <c r="CD104" s="158"/>
      <c r="CE104" s="158"/>
      <c r="CF104" s="158"/>
      <c r="CG104" s="158"/>
      <c r="CH104" s="158"/>
      <c r="CI104" s="158"/>
      <c r="CJ104" s="158"/>
      <c r="CK104" s="158"/>
      <c r="CL104" s="158"/>
      <c r="CM104" s="158"/>
      <c r="CN104" s="158"/>
      <c r="CO104" s="158"/>
      <c r="CP104" s="158"/>
      <c r="CQ104" s="158"/>
      <c r="CR104" s="158"/>
      <c r="CS104" s="158"/>
      <c r="CT104" s="158"/>
      <c r="CU104" s="158"/>
      <c r="CV104" s="158"/>
      <c r="CW104" s="158"/>
      <c r="CX104" s="158"/>
      <c r="CY104" s="158"/>
      <c r="CZ104" s="158"/>
      <c r="DA104" s="158"/>
      <c r="DB104" s="158"/>
      <c r="DC104" s="158"/>
      <c r="DD104" s="158"/>
      <c r="DE104" s="158"/>
      <c r="DF104" s="158"/>
      <c r="DG104" s="158"/>
    </row>
    <row r="105" spans="1:111" s="156" customFormat="1" ht="13.15" customHeight="1" x14ac:dyDescent="0.25">
      <c r="A105" s="215" t="s">
        <v>148</v>
      </c>
      <c r="B105" s="207" t="str">
        <f>IF(OR($D$54="",$D$55="",$D$56="",$D$57="",$D$62="",$D$63="",$D$64="",$D$65=""),"ERRORS","Okay")</f>
        <v>Okay</v>
      </c>
      <c r="C105" s="208"/>
      <c r="D105" s="209"/>
      <c r="E105" s="194"/>
      <c r="F105" s="206"/>
      <c r="G105" s="158"/>
      <c r="H105" s="190"/>
      <c r="I105" s="158"/>
      <c r="J105" s="158"/>
      <c r="K105" s="158"/>
      <c r="L105" s="158"/>
      <c r="M105" s="203"/>
      <c r="N105" s="158"/>
      <c r="O105" s="158"/>
      <c r="P105" s="158"/>
      <c r="Q105" s="158"/>
      <c r="R105" s="158"/>
      <c r="S105" s="158"/>
      <c r="T105" s="158"/>
      <c r="U105" s="158"/>
      <c r="V105" s="158"/>
      <c r="W105" s="158"/>
      <c r="X105" s="158"/>
      <c r="Y105" s="158"/>
      <c r="Z105" s="158"/>
      <c r="AA105" s="158"/>
      <c r="AB105" s="158"/>
      <c r="AC105" s="158"/>
      <c r="AD105" s="158"/>
      <c r="AE105" s="158"/>
      <c r="AF105" s="158"/>
      <c r="AG105" s="158"/>
      <c r="AH105" s="158"/>
      <c r="AI105" s="158"/>
      <c r="AJ105" s="158"/>
      <c r="AK105" s="158"/>
      <c r="AL105" s="158"/>
      <c r="AM105" s="158"/>
      <c r="AN105" s="158"/>
      <c r="AO105" s="158"/>
      <c r="AP105" s="158"/>
      <c r="AQ105" s="158"/>
      <c r="AR105" s="158"/>
      <c r="AS105" s="158"/>
      <c r="AT105" s="158"/>
      <c r="AU105" s="158"/>
      <c r="AV105" s="158"/>
      <c r="AW105" s="158"/>
      <c r="AX105" s="158"/>
      <c r="AY105" s="158"/>
      <c r="AZ105" s="158"/>
      <c r="BA105" s="158"/>
      <c r="BB105" s="158"/>
      <c r="BC105" s="158"/>
      <c r="BD105" s="158"/>
      <c r="BE105" s="158"/>
      <c r="BF105" s="158"/>
      <c r="BG105" s="158"/>
      <c r="BH105" s="158"/>
      <c r="BI105" s="158"/>
      <c r="BJ105" s="158"/>
      <c r="BK105" s="158"/>
      <c r="BL105" s="158"/>
      <c r="BM105" s="158"/>
      <c r="BN105" s="158"/>
      <c r="BO105" s="158"/>
      <c r="BP105" s="158"/>
      <c r="BQ105" s="158"/>
      <c r="BR105" s="158"/>
      <c r="BS105" s="158"/>
      <c r="BT105" s="158"/>
      <c r="BU105" s="158"/>
      <c r="BV105" s="158"/>
      <c r="BW105" s="158"/>
      <c r="BX105" s="158"/>
      <c r="BY105" s="158"/>
      <c r="BZ105" s="158"/>
      <c r="CA105" s="158"/>
      <c r="CB105" s="158"/>
      <c r="CC105" s="158"/>
      <c r="CD105" s="158"/>
      <c r="CE105" s="158"/>
      <c r="CF105" s="158"/>
      <c r="CG105" s="158"/>
      <c r="CH105" s="158"/>
      <c r="CI105" s="158"/>
      <c r="CJ105" s="158"/>
      <c r="CK105" s="158"/>
      <c r="CL105" s="158"/>
      <c r="CM105" s="158"/>
      <c r="CN105" s="158"/>
      <c r="CO105" s="158"/>
      <c r="CP105" s="158"/>
      <c r="CQ105" s="158"/>
      <c r="CR105" s="158"/>
      <c r="CS105" s="158"/>
      <c r="CT105" s="158"/>
      <c r="CU105" s="158"/>
      <c r="CV105" s="158"/>
      <c r="CW105" s="158"/>
      <c r="CX105" s="158"/>
      <c r="CY105" s="158"/>
      <c r="CZ105" s="158"/>
      <c r="DA105" s="158"/>
      <c r="DB105" s="158"/>
      <c r="DC105" s="158"/>
      <c r="DD105" s="158"/>
      <c r="DE105" s="158"/>
      <c r="DF105" s="158"/>
      <c r="DG105" s="158"/>
    </row>
    <row r="106" spans="1:111" s="156" customFormat="1" ht="13.15" customHeight="1" x14ac:dyDescent="0.25">
      <c r="A106" s="215" t="s">
        <v>149</v>
      </c>
      <c r="B106" s="207" t="str">
        <f>IF(OR($D$72=0,$D$73=0,$D$77=0,$D$78=0),"Potential Errors","Okay")</f>
        <v>Potential Errors</v>
      </c>
      <c r="C106" s="208"/>
      <c r="D106" s="209"/>
      <c r="E106" s="194"/>
      <c r="F106" s="206"/>
      <c r="G106" s="158"/>
      <c r="H106" s="190"/>
      <c r="I106" s="158"/>
      <c r="J106" s="158"/>
      <c r="K106" s="158"/>
      <c r="L106" s="158"/>
      <c r="M106" s="203"/>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8"/>
      <c r="AY106" s="158"/>
      <c r="AZ106" s="158"/>
      <c r="BA106" s="158"/>
      <c r="BB106" s="158"/>
      <c r="BC106" s="158"/>
      <c r="BD106" s="158"/>
      <c r="BE106" s="158"/>
      <c r="BF106" s="158"/>
      <c r="BG106" s="158"/>
      <c r="BH106" s="158"/>
      <c r="BI106" s="158"/>
      <c r="BJ106" s="158"/>
      <c r="BK106" s="158"/>
      <c r="BL106" s="158"/>
      <c r="BM106" s="158"/>
      <c r="BN106" s="158"/>
      <c r="BO106" s="158"/>
      <c r="BP106" s="158"/>
      <c r="BQ106" s="158"/>
      <c r="BR106" s="158"/>
      <c r="BS106" s="158"/>
      <c r="BT106" s="158"/>
      <c r="BU106" s="158"/>
      <c r="BV106" s="158"/>
      <c r="BW106" s="158"/>
      <c r="BX106" s="158"/>
      <c r="BY106" s="158"/>
      <c r="BZ106" s="158"/>
      <c r="CA106" s="158"/>
      <c r="CB106" s="158"/>
      <c r="CC106" s="158"/>
      <c r="CD106" s="158"/>
      <c r="CE106" s="158"/>
      <c r="CF106" s="158"/>
      <c r="CG106" s="158"/>
      <c r="CH106" s="158"/>
      <c r="CI106" s="158"/>
      <c r="CJ106" s="158"/>
      <c r="CK106" s="158"/>
      <c r="CL106" s="158"/>
      <c r="CM106" s="158"/>
      <c r="CN106" s="158"/>
      <c r="CO106" s="158"/>
      <c r="CP106" s="158"/>
      <c r="CQ106" s="158"/>
      <c r="CR106" s="158"/>
      <c r="CS106" s="158"/>
      <c r="CT106" s="158"/>
      <c r="CU106" s="158"/>
      <c r="CV106" s="158"/>
      <c r="CW106" s="158"/>
      <c r="CX106" s="158"/>
      <c r="CY106" s="158"/>
      <c r="CZ106" s="158"/>
      <c r="DA106" s="158"/>
      <c r="DB106" s="158"/>
      <c r="DC106" s="158"/>
      <c r="DD106" s="158"/>
      <c r="DE106" s="158"/>
      <c r="DF106" s="158"/>
      <c r="DG106" s="158"/>
    </row>
    <row r="107" spans="1:111" s="156" customFormat="1" ht="13.9" customHeight="1" x14ac:dyDescent="0.25">
      <c r="A107" s="217" t="s">
        <v>150</v>
      </c>
      <c r="B107" s="210" t="str">
        <f>IF(OR($D$87="",$D$88="",$D$89="",$D$90="",$D$91="",$D$92=""),"Vunerability Counts Added","Review Vulnerabilty for Extra Points")</f>
        <v>Review Vulnerabilty for Extra Points</v>
      </c>
      <c r="C107" s="211"/>
      <c r="D107" s="212"/>
      <c r="E107" s="213"/>
      <c r="F107" s="214"/>
      <c r="G107" s="158"/>
      <c r="H107" s="190"/>
      <c r="I107" s="158"/>
      <c r="J107" s="158"/>
      <c r="K107" s="158"/>
      <c r="L107" s="158"/>
      <c r="M107" s="203"/>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8"/>
      <c r="AI107" s="158"/>
      <c r="AJ107" s="158"/>
      <c r="AK107" s="158"/>
      <c r="AL107" s="158"/>
      <c r="AM107" s="158"/>
      <c r="AN107" s="158"/>
      <c r="AO107" s="158"/>
      <c r="AP107" s="158"/>
      <c r="AQ107" s="158"/>
      <c r="AR107" s="158"/>
      <c r="AS107" s="158"/>
      <c r="AT107" s="158"/>
      <c r="AU107" s="158"/>
      <c r="AV107" s="158"/>
      <c r="AW107" s="158"/>
      <c r="AX107" s="158"/>
      <c r="AY107" s="158"/>
      <c r="AZ107" s="158"/>
      <c r="BA107" s="158"/>
      <c r="BB107" s="158"/>
      <c r="BC107" s="158"/>
      <c r="BD107" s="158"/>
      <c r="BE107" s="158"/>
      <c r="BF107" s="158"/>
      <c r="BG107" s="158"/>
      <c r="BH107" s="158"/>
      <c r="BI107" s="158"/>
      <c r="BJ107" s="158"/>
      <c r="BK107" s="158"/>
      <c r="BL107" s="158"/>
      <c r="BM107" s="158"/>
      <c r="BN107" s="158"/>
      <c r="BO107" s="158"/>
      <c r="BP107" s="158"/>
      <c r="BQ107" s="158"/>
      <c r="BR107" s="158"/>
      <c r="BS107" s="158"/>
      <c r="BT107" s="158"/>
      <c r="BU107" s="158"/>
      <c r="BV107" s="158"/>
      <c r="BW107" s="158"/>
      <c r="BX107" s="158"/>
      <c r="BY107" s="158"/>
      <c r="BZ107" s="158"/>
      <c r="CA107" s="158"/>
      <c r="CB107" s="158"/>
      <c r="CC107" s="158"/>
      <c r="CD107" s="158"/>
      <c r="CE107" s="158"/>
      <c r="CF107" s="158"/>
      <c r="CG107" s="158"/>
      <c r="CH107" s="158"/>
      <c r="CI107" s="158"/>
      <c r="CJ107" s="158"/>
      <c r="CK107" s="158"/>
      <c r="CL107" s="158"/>
      <c r="CM107" s="158"/>
      <c r="CN107" s="158"/>
      <c r="CO107" s="158"/>
      <c r="CP107" s="158"/>
      <c r="CQ107" s="158"/>
      <c r="CR107" s="158"/>
      <c r="CS107" s="158"/>
      <c r="CT107" s="158"/>
      <c r="CU107" s="158"/>
      <c r="CV107" s="158"/>
      <c r="CW107" s="158"/>
      <c r="CX107" s="158"/>
      <c r="CY107" s="158"/>
      <c r="CZ107" s="158"/>
      <c r="DA107" s="158"/>
      <c r="DB107" s="158"/>
      <c r="DC107" s="158"/>
      <c r="DD107" s="158"/>
      <c r="DE107" s="158"/>
      <c r="DF107" s="158"/>
      <c r="DG107" s="158"/>
    </row>
    <row r="108" spans="1:111" x14ac:dyDescent="0.2">
      <c r="A108" s="192"/>
      <c r="B108" s="192"/>
      <c r="C108" s="156"/>
      <c r="D108" s="193"/>
      <c r="E108" s="194"/>
      <c r="F108" s="195"/>
      <c r="G108" s="158"/>
      <c r="H108" s="190"/>
      <c r="I108" s="158"/>
      <c r="J108" s="158"/>
      <c r="K108" s="158"/>
      <c r="L108" s="158"/>
    </row>
    <row r="109" spans="1:111" x14ac:dyDescent="0.2">
      <c r="A109" s="192"/>
      <c r="B109" s="192"/>
      <c r="C109" s="156"/>
      <c r="D109" s="193"/>
      <c r="E109" s="194"/>
      <c r="F109" s="195"/>
      <c r="G109" s="158"/>
      <c r="H109" s="190"/>
      <c r="I109" s="158"/>
      <c r="J109" s="158"/>
      <c r="K109" s="158"/>
      <c r="L109" s="158"/>
    </row>
    <row r="110" spans="1:111" x14ac:dyDescent="0.2">
      <c r="A110" s="192"/>
      <c r="B110" s="192"/>
      <c r="C110" s="156"/>
      <c r="D110" s="193"/>
      <c r="E110" s="194"/>
      <c r="F110" s="195"/>
      <c r="G110" s="158"/>
      <c r="H110" s="190"/>
      <c r="I110" s="158"/>
      <c r="J110" s="158"/>
      <c r="K110" s="158"/>
      <c r="L110" s="158"/>
    </row>
    <row r="111" spans="1:111" x14ac:dyDescent="0.2">
      <c r="A111" s="192"/>
      <c r="B111" s="192"/>
      <c r="C111" s="156"/>
      <c r="D111" s="193"/>
      <c r="E111" s="194"/>
      <c r="F111" s="195"/>
      <c r="G111" s="158"/>
      <c r="H111" s="190"/>
      <c r="I111" s="158"/>
      <c r="J111" s="158"/>
      <c r="K111" s="158"/>
      <c r="L111" s="158"/>
    </row>
    <row r="112" spans="1:111" x14ac:dyDescent="0.2">
      <c r="A112" s="192"/>
      <c r="B112" s="192"/>
      <c r="C112" s="156"/>
      <c r="D112" s="193"/>
      <c r="E112" s="194"/>
      <c r="F112" s="195"/>
      <c r="G112" s="158"/>
      <c r="H112" s="190"/>
      <c r="I112" s="158"/>
      <c r="J112" s="158"/>
      <c r="K112" s="158"/>
      <c r="L112" s="158"/>
    </row>
    <row r="113" spans="1:12" x14ac:dyDescent="0.2">
      <c r="A113" s="192"/>
      <c r="B113" s="192"/>
      <c r="C113" s="156"/>
      <c r="D113" s="193"/>
      <c r="E113" s="194"/>
      <c r="F113" s="195"/>
      <c r="G113" s="158"/>
      <c r="H113" s="190"/>
      <c r="I113" s="158"/>
      <c r="J113" s="158"/>
      <c r="K113" s="158"/>
      <c r="L113" s="158"/>
    </row>
    <row r="114" spans="1:12" x14ac:dyDescent="0.2">
      <c r="A114" s="192"/>
      <c r="B114" s="192"/>
      <c r="C114" s="156"/>
      <c r="D114" s="193"/>
      <c r="E114" s="194"/>
      <c r="F114" s="195"/>
      <c r="G114" s="158"/>
      <c r="H114" s="190"/>
      <c r="I114" s="158"/>
      <c r="J114" s="158"/>
      <c r="K114" s="158"/>
      <c r="L114" s="158"/>
    </row>
    <row r="115" spans="1:12" x14ac:dyDescent="0.2">
      <c r="A115" s="192"/>
      <c r="B115" s="192"/>
      <c r="C115" s="156"/>
      <c r="D115" s="193"/>
      <c r="E115" s="194"/>
      <c r="F115" s="195"/>
      <c r="G115" s="158"/>
      <c r="H115" s="190"/>
      <c r="I115" s="158"/>
      <c r="J115" s="158"/>
      <c r="K115" s="158"/>
      <c r="L115" s="158"/>
    </row>
    <row r="116" spans="1:12" x14ac:dyDescent="0.2">
      <c r="A116" s="192"/>
      <c r="B116" s="192"/>
      <c r="C116" s="156"/>
      <c r="D116" s="193"/>
      <c r="E116" s="194"/>
      <c r="F116" s="195"/>
      <c r="G116" s="158"/>
      <c r="H116" s="190"/>
      <c r="I116" s="158"/>
      <c r="J116" s="158"/>
      <c r="K116" s="158"/>
      <c r="L116" s="158"/>
    </row>
    <row r="117" spans="1:12" x14ac:dyDescent="0.2">
      <c r="A117" s="192"/>
      <c r="B117" s="192"/>
      <c r="C117" s="156"/>
      <c r="D117" s="193"/>
      <c r="E117" s="194"/>
      <c r="F117" s="195"/>
      <c r="G117" s="158"/>
      <c r="H117" s="190"/>
      <c r="I117" s="158"/>
      <c r="J117" s="158"/>
      <c r="K117" s="158"/>
      <c r="L117" s="158"/>
    </row>
    <row r="118" spans="1:12" x14ac:dyDescent="0.2">
      <c r="A118" s="192"/>
      <c r="B118" s="192"/>
      <c r="C118" s="156"/>
      <c r="D118" s="193"/>
      <c r="E118" s="194"/>
      <c r="F118" s="195"/>
      <c r="G118" s="158"/>
      <c r="H118" s="190"/>
      <c r="I118" s="158"/>
      <c r="J118" s="158"/>
      <c r="K118" s="158"/>
      <c r="L118" s="158"/>
    </row>
    <row r="119" spans="1:12" x14ac:dyDescent="0.2">
      <c r="A119" s="192"/>
      <c r="B119" s="192"/>
      <c r="C119" s="156"/>
      <c r="D119" s="193"/>
      <c r="E119" s="194"/>
      <c r="F119" s="195"/>
      <c r="G119" s="158"/>
      <c r="H119" s="190"/>
      <c r="I119" s="158"/>
      <c r="J119" s="158"/>
      <c r="K119" s="158"/>
      <c r="L119" s="158"/>
    </row>
    <row r="120" spans="1:12" x14ac:dyDescent="0.2">
      <c r="A120" s="192"/>
      <c r="B120" s="192"/>
      <c r="C120" s="156"/>
      <c r="D120" s="193"/>
      <c r="E120" s="194"/>
      <c r="F120" s="195"/>
      <c r="G120" s="158"/>
      <c r="H120" s="190"/>
      <c r="I120" s="158"/>
      <c r="J120" s="158"/>
      <c r="K120" s="158"/>
      <c r="L120" s="158"/>
    </row>
    <row r="121" spans="1:12" x14ac:dyDescent="0.2">
      <c r="A121" s="192"/>
      <c r="B121" s="192"/>
      <c r="C121" s="156"/>
      <c r="D121" s="193"/>
      <c r="E121" s="194"/>
      <c r="F121" s="195"/>
      <c r="G121" s="158"/>
      <c r="H121" s="190"/>
      <c r="I121" s="158"/>
      <c r="J121" s="158"/>
      <c r="K121" s="158"/>
      <c r="L121" s="158"/>
    </row>
    <row r="122" spans="1:12" x14ac:dyDescent="0.2">
      <c r="A122" s="192"/>
      <c r="B122" s="192"/>
      <c r="C122" s="156"/>
      <c r="D122" s="193"/>
      <c r="E122" s="194"/>
      <c r="F122" s="195"/>
      <c r="G122" s="158"/>
      <c r="H122" s="190"/>
      <c r="I122" s="158"/>
      <c r="J122" s="158"/>
      <c r="K122" s="158"/>
      <c r="L122" s="158"/>
    </row>
    <row r="123" spans="1:12" x14ac:dyDescent="0.2">
      <c r="A123" s="192"/>
      <c r="B123" s="192"/>
      <c r="C123" s="156"/>
      <c r="D123" s="193"/>
      <c r="E123" s="194"/>
      <c r="F123" s="195"/>
      <c r="G123" s="158"/>
      <c r="H123" s="190"/>
      <c r="I123" s="158"/>
      <c r="J123" s="158"/>
      <c r="K123" s="158"/>
      <c r="L123" s="158"/>
    </row>
    <row r="124" spans="1:12" x14ac:dyDescent="0.2">
      <c r="A124" s="192"/>
      <c r="B124" s="192"/>
      <c r="C124" s="156"/>
      <c r="D124" s="193"/>
      <c r="E124" s="194"/>
      <c r="F124" s="195"/>
      <c r="G124" s="158"/>
      <c r="H124" s="190"/>
      <c r="I124" s="158"/>
      <c r="J124" s="158"/>
      <c r="K124" s="158"/>
      <c r="L124" s="158"/>
    </row>
    <row r="125" spans="1:12" x14ac:dyDescent="0.2">
      <c r="A125" s="192"/>
      <c r="B125" s="192"/>
      <c r="C125" s="156"/>
      <c r="D125" s="193"/>
      <c r="E125" s="194"/>
      <c r="F125" s="195"/>
      <c r="G125" s="158"/>
      <c r="H125" s="190"/>
      <c r="I125" s="158"/>
      <c r="J125" s="158"/>
      <c r="K125" s="158"/>
      <c r="L125" s="158"/>
    </row>
    <row r="126" spans="1:12" x14ac:dyDescent="0.2">
      <c r="A126" s="192"/>
      <c r="B126" s="192"/>
      <c r="C126" s="156"/>
      <c r="D126" s="193"/>
      <c r="E126" s="194"/>
      <c r="F126" s="195"/>
      <c r="G126" s="158"/>
      <c r="H126" s="190"/>
      <c r="I126" s="158"/>
      <c r="J126" s="158"/>
      <c r="K126" s="158"/>
      <c r="L126" s="158"/>
    </row>
    <row r="127" spans="1:12" x14ac:dyDescent="0.2">
      <c r="A127" s="192"/>
      <c r="B127" s="192"/>
      <c r="C127" s="156"/>
      <c r="D127" s="193"/>
      <c r="E127" s="194"/>
      <c r="F127" s="195"/>
      <c r="G127" s="158"/>
      <c r="H127" s="190"/>
      <c r="I127" s="158"/>
      <c r="J127" s="158"/>
      <c r="K127" s="158"/>
      <c r="L127" s="158"/>
    </row>
    <row r="128" spans="1:12" x14ac:dyDescent="0.2">
      <c r="A128" s="192"/>
      <c r="B128" s="192"/>
      <c r="C128" s="156"/>
      <c r="D128" s="193"/>
      <c r="E128" s="194"/>
      <c r="F128" s="195"/>
      <c r="G128" s="158"/>
      <c r="H128" s="190"/>
      <c r="I128" s="158"/>
      <c r="J128" s="158"/>
      <c r="K128" s="158"/>
      <c r="L128" s="158"/>
    </row>
    <row r="129" spans="1:12" x14ac:dyDescent="0.2">
      <c r="A129" s="192"/>
      <c r="B129" s="192"/>
      <c r="C129" s="156"/>
      <c r="D129" s="193"/>
      <c r="E129" s="194"/>
      <c r="F129" s="195"/>
      <c r="G129" s="158"/>
      <c r="H129" s="190"/>
      <c r="I129" s="158"/>
      <c r="J129" s="158"/>
      <c r="K129" s="158"/>
      <c r="L129" s="158"/>
    </row>
    <row r="130" spans="1:12" x14ac:dyDescent="0.2">
      <c r="A130" s="192"/>
      <c r="B130" s="192"/>
      <c r="C130" s="156"/>
      <c r="D130" s="193"/>
      <c r="E130" s="194"/>
      <c r="F130" s="195"/>
      <c r="G130" s="158"/>
      <c r="H130" s="190"/>
      <c r="I130" s="158"/>
      <c r="J130" s="158"/>
      <c r="K130" s="158"/>
      <c r="L130" s="158"/>
    </row>
    <row r="131" spans="1:12" x14ac:dyDescent="0.2">
      <c r="A131" s="192"/>
      <c r="B131" s="192"/>
      <c r="C131" s="156"/>
      <c r="D131" s="193"/>
      <c r="E131" s="194"/>
      <c r="F131" s="195"/>
      <c r="G131" s="158"/>
      <c r="H131" s="190"/>
      <c r="I131" s="158"/>
      <c r="J131" s="158"/>
      <c r="K131" s="158"/>
      <c r="L131" s="158"/>
    </row>
    <row r="132" spans="1:12" x14ac:dyDescent="0.2">
      <c r="A132" s="192"/>
      <c r="B132" s="192"/>
      <c r="C132" s="156"/>
      <c r="D132" s="193"/>
      <c r="E132" s="194"/>
      <c r="F132" s="195"/>
      <c r="G132" s="158"/>
      <c r="H132" s="190"/>
      <c r="I132" s="158"/>
      <c r="J132" s="158"/>
      <c r="K132" s="158"/>
      <c r="L132" s="158"/>
    </row>
    <row r="133" spans="1:12" x14ac:dyDescent="0.2">
      <c r="A133" s="192"/>
      <c r="B133" s="192"/>
      <c r="C133" s="156"/>
      <c r="D133" s="193"/>
      <c r="E133" s="194"/>
      <c r="F133" s="195"/>
      <c r="G133" s="158"/>
      <c r="H133" s="190"/>
      <c r="I133" s="158"/>
      <c r="J133" s="158"/>
      <c r="K133" s="158"/>
      <c r="L133" s="158"/>
    </row>
    <row r="134" spans="1:12" x14ac:dyDescent="0.2">
      <c r="A134" s="192"/>
      <c r="B134" s="192"/>
      <c r="C134" s="156"/>
      <c r="D134" s="193"/>
      <c r="E134" s="194"/>
      <c r="F134" s="195"/>
      <c r="G134" s="158"/>
      <c r="H134" s="190"/>
      <c r="I134" s="158"/>
      <c r="J134" s="158"/>
      <c r="K134" s="158"/>
      <c r="L134" s="158"/>
    </row>
    <row r="135" spans="1:12" x14ac:dyDescent="0.2">
      <c r="A135" s="192"/>
      <c r="B135" s="192"/>
      <c r="C135" s="156"/>
      <c r="D135" s="193"/>
      <c r="E135" s="194"/>
      <c r="F135" s="195"/>
      <c r="G135" s="158"/>
      <c r="H135" s="190"/>
      <c r="I135" s="158"/>
      <c r="J135" s="158"/>
      <c r="K135" s="158"/>
      <c r="L135" s="158"/>
    </row>
    <row r="136" spans="1:12" x14ac:dyDescent="0.2">
      <c r="A136" s="192"/>
      <c r="B136" s="192"/>
      <c r="C136" s="156"/>
      <c r="D136" s="193"/>
      <c r="E136" s="194"/>
      <c r="F136" s="195"/>
      <c r="G136" s="158"/>
      <c r="H136" s="190"/>
      <c r="I136" s="158"/>
      <c r="J136" s="158"/>
      <c r="K136" s="158"/>
      <c r="L136" s="158"/>
    </row>
    <row r="137" spans="1:12" x14ac:dyDescent="0.2">
      <c r="A137" s="192"/>
      <c r="B137" s="192"/>
      <c r="C137" s="156"/>
      <c r="D137" s="193"/>
      <c r="E137" s="194"/>
      <c r="F137" s="195"/>
      <c r="G137" s="158"/>
      <c r="H137" s="190"/>
      <c r="I137" s="158"/>
      <c r="J137" s="158"/>
      <c r="K137" s="158"/>
      <c r="L137" s="158"/>
    </row>
    <row r="138" spans="1:12" x14ac:dyDescent="0.2">
      <c r="A138" s="192"/>
      <c r="B138" s="192"/>
      <c r="C138" s="156"/>
      <c r="D138" s="193"/>
      <c r="E138" s="194"/>
      <c r="F138" s="195"/>
      <c r="G138" s="158"/>
      <c r="H138" s="190"/>
      <c r="I138" s="158"/>
      <c r="J138" s="158"/>
      <c r="K138" s="158"/>
      <c r="L138" s="158"/>
    </row>
    <row r="139" spans="1:12" x14ac:dyDescent="0.2">
      <c r="A139" s="192"/>
      <c r="B139" s="192"/>
      <c r="C139" s="156"/>
      <c r="D139" s="193"/>
      <c r="E139" s="194"/>
      <c r="F139" s="195"/>
      <c r="G139" s="158"/>
      <c r="H139" s="190"/>
      <c r="I139" s="158"/>
      <c r="J139" s="158"/>
      <c r="K139" s="158"/>
      <c r="L139" s="158"/>
    </row>
    <row r="140" spans="1:12" x14ac:dyDescent="0.2">
      <c r="A140" s="192"/>
      <c r="B140" s="192"/>
      <c r="C140" s="156"/>
      <c r="D140" s="193"/>
      <c r="E140" s="194"/>
      <c r="F140" s="195"/>
      <c r="G140" s="158"/>
      <c r="H140" s="190"/>
      <c r="I140" s="158"/>
      <c r="J140" s="158"/>
      <c r="K140" s="158"/>
      <c r="L140" s="158"/>
    </row>
    <row r="141" spans="1:12" x14ac:dyDescent="0.2">
      <c r="A141" s="192"/>
      <c r="B141" s="192"/>
      <c r="C141" s="156"/>
      <c r="D141" s="193"/>
      <c r="E141" s="194"/>
      <c r="F141" s="195"/>
      <c r="G141" s="158"/>
      <c r="H141" s="190"/>
      <c r="I141" s="158"/>
      <c r="J141" s="158"/>
      <c r="K141" s="158"/>
      <c r="L141" s="158"/>
    </row>
    <row r="142" spans="1:12" x14ac:dyDescent="0.2">
      <c r="A142" s="192"/>
      <c r="B142" s="192"/>
      <c r="C142" s="156"/>
      <c r="D142" s="193"/>
      <c r="E142" s="194"/>
      <c r="F142" s="195"/>
      <c r="G142" s="158"/>
      <c r="H142" s="190"/>
      <c r="I142" s="158"/>
      <c r="J142" s="158"/>
      <c r="K142" s="158"/>
      <c r="L142" s="158"/>
    </row>
    <row r="143" spans="1:12" x14ac:dyDescent="0.2">
      <c r="A143" s="192"/>
      <c r="B143" s="192"/>
      <c r="C143" s="156"/>
      <c r="D143" s="193"/>
      <c r="E143" s="194"/>
      <c r="F143" s="195"/>
      <c r="G143" s="158"/>
      <c r="H143" s="190"/>
      <c r="I143" s="158"/>
      <c r="J143" s="158"/>
      <c r="K143" s="158"/>
      <c r="L143" s="158"/>
    </row>
    <row r="144" spans="1:12" x14ac:dyDescent="0.2">
      <c r="A144" s="192"/>
      <c r="B144" s="192"/>
      <c r="C144" s="156"/>
      <c r="D144" s="193"/>
      <c r="E144" s="194"/>
      <c r="F144" s="195"/>
      <c r="G144" s="158"/>
      <c r="H144" s="190"/>
      <c r="I144" s="158"/>
      <c r="J144" s="158"/>
      <c r="K144" s="158"/>
      <c r="L144" s="158"/>
    </row>
    <row r="145" spans="1:12" x14ac:dyDescent="0.2">
      <c r="A145" s="192"/>
      <c r="B145" s="192"/>
      <c r="C145" s="156"/>
      <c r="D145" s="193"/>
      <c r="E145" s="194"/>
      <c r="F145" s="195"/>
      <c r="G145" s="158"/>
      <c r="H145" s="190"/>
      <c r="I145" s="158"/>
      <c r="J145" s="158"/>
      <c r="K145" s="158"/>
      <c r="L145" s="158"/>
    </row>
    <row r="146" spans="1:12" x14ac:dyDescent="0.2">
      <c r="A146" s="192"/>
      <c r="B146" s="192"/>
      <c r="C146" s="156"/>
      <c r="D146" s="193"/>
      <c r="E146" s="194"/>
      <c r="F146" s="195"/>
      <c r="G146" s="158"/>
      <c r="H146" s="190"/>
      <c r="I146" s="158"/>
      <c r="J146" s="158"/>
      <c r="K146" s="158"/>
      <c r="L146" s="158"/>
    </row>
    <row r="147" spans="1:12" x14ac:dyDescent="0.2">
      <c r="A147" s="192"/>
      <c r="B147" s="192"/>
      <c r="C147" s="156"/>
      <c r="D147" s="193"/>
      <c r="E147" s="194"/>
      <c r="F147" s="195"/>
      <c r="G147" s="158"/>
      <c r="H147" s="190"/>
      <c r="I147" s="158"/>
      <c r="J147" s="158"/>
      <c r="K147" s="158"/>
      <c r="L147" s="158"/>
    </row>
    <row r="148" spans="1:12" x14ac:dyDescent="0.2">
      <c r="A148" s="192"/>
      <c r="B148" s="192"/>
      <c r="C148" s="156"/>
      <c r="D148" s="193"/>
      <c r="E148" s="194"/>
      <c r="F148" s="195"/>
      <c r="G148" s="158"/>
      <c r="H148" s="190"/>
      <c r="I148" s="158"/>
      <c r="J148" s="158"/>
      <c r="K148" s="158"/>
      <c r="L148" s="158"/>
    </row>
    <row r="149" spans="1:12" x14ac:dyDescent="0.2">
      <c r="A149" s="192"/>
      <c r="B149" s="192"/>
      <c r="C149" s="156"/>
      <c r="D149" s="193"/>
      <c r="E149" s="194"/>
      <c r="F149" s="195"/>
      <c r="G149" s="158"/>
      <c r="H149" s="190"/>
      <c r="I149" s="158"/>
      <c r="J149" s="158"/>
      <c r="K149" s="158"/>
      <c r="L149" s="158"/>
    </row>
    <row r="150" spans="1:12" x14ac:dyDescent="0.2">
      <c r="A150" s="192"/>
      <c r="B150" s="192"/>
      <c r="C150" s="156"/>
      <c r="D150" s="193"/>
      <c r="E150" s="194"/>
      <c r="F150" s="195"/>
      <c r="G150" s="158"/>
      <c r="H150" s="190"/>
      <c r="I150" s="158"/>
      <c r="J150" s="158"/>
      <c r="K150" s="158"/>
      <c r="L150" s="158"/>
    </row>
    <row r="151" spans="1:12" x14ac:dyDescent="0.2">
      <c r="A151" s="192"/>
      <c r="B151" s="192"/>
      <c r="C151" s="156"/>
      <c r="D151" s="193"/>
      <c r="E151" s="194"/>
      <c r="F151" s="195"/>
      <c r="G151" s="158"/>
      <c r="H151" s="190"/>
      <c r="I151" s="158"/>
      <c r="J151" s="158"/>
      <c r="K151" s="158"/>
      <c r="L151" s="158"/>
    </row>
    <row r="152" spans="1:12" x14ac:dyDescent="0.2">
      <c r="A152" s="192"/>
      <c r="B152" s="192"/>
      <c r="C152" s="156"/>
      <c r="D152" s="193"/>
      <c r="E152" s="194"/>
      <c r="F152" s="195"/>
      <c r="G152" s="158"/>
      <c r="H152" s="190"/>
      <c r="I152" s="158"/>
      <c r="J152" s="158"/>
      <c r="K152" s="158"/>
      <c r="L152" s="158"/>
    </row>
    <row r="153" spans="1:12" x14ac:dyDescent="0.2">
      <c r="A153" s="192"/>
      <c r="B153" s="192"/>
      <c r="C153" s="156"/>
      <c r="D153" s="193"/>
      <c r="E153" s="194"/>
      <c r="F153" s="195"/>
      <c r="G153" s="158"/>
      <c r="H153" s="190"/>
      <c r="I153" s="158"/>
      <c r="J153" s="158"/>
      <c r="K153" s="158"/>
      <c r="L153" s="158"/>
    </row>
    <row r="154" spans="1:12" x14ac:dyDescent="0.2">
      <c r="A154" s="192"/>
      <c r="B154" s="192"/>
      <c r="C154" s="156"/>
      <c r="D154" s="193"/>
      <c r="E154" s="194"/>
      <c r="F154" s="195"/>
      <c r="G154" s="158"/>
      <c r="H154" s="190"/>
      <c r="I154" s="158"/>
      <c r="J154" s="158"/>
      <c r="K154" s="158"/>
      <c r="L154" s="158"/>
    </row>
    <row r="155" spans="1:12" x14ac:dyDescent="0.2">
      <c r="A155" s="192"/>
      <c r="B155" s="192"/>
      <c r="C155" s="156"/>
      <c r="D155" s="193"/>
      <c r="E155" s="194"/>
      <c r="F155" s="195"/>
      <c r="G155" s="158"/>
      <c r="H155" s="190"/>
      <c r="I155" s="158"/>
      <c r="J155" s="158"/>
      <c r="K155" s="158"/>
      <c r="L155" s="158"/>
    </row>
    <row r="156" spans="1:12" x14ac:dyDescent="0.2">
      <c r="A156" s="192"/>
      <c r="B156" s="192"/>
      <c r="C156" s="156"/>
      <c r="D156" s="193"/>
      <c r="E156" s="194"/>
      <c r="F156" s="195"/>
      <c r="G156" s="158"/>
      <c r="H156" s="190"/>
      <c r="I156" s="158"/>
      <c r="J156" s="158"/>
      <c r="K156" s="158"/>
      <c r="L156" s="158"/>
    </row>
    <row r="157" spans="1:12" x14ac:dyDescent="0.2">
      <c r="A157" s="192"/>
      <c r="B157" s="192"/>
      <c r="C157" s="156"/>
      <c r="D157" s="193"/>
      <c r="E157" s="194"/>
      <c r="F157" s="195"/>
      <c r="G157" s="158"/>
      <c r="H157" s="190"/>
      <c r="I157" s="158"/>
      <c r="J157" s="158"/>
      <c r="K157" s="158"/>
      <c r="L157" s="158"/>
    </row>
    <row r="158" spans="1:12" x14ac:dyDescent="0.2">
      <c r="A158" s="192"/>
      <c r="B158" s="192"/>
      <c r="C158" s="156"/>
      <c r="D158" s="193"/>
      <c r="E158" s="194"/>
      <c r="F158" s="195"/>
      <c r="G158" s="158"/>
      <c r="H158" s="190"/>
      <c r="I158" s="158"/>
      <c r="J158" s="158"/>
      <c r="K158" s="158"/>
      <c r="L158" s="158"/>
    </row>
    <row r="159" spans="1:12" x14ac:dyDescent="0.2">
      <c r="A159" s="192"/>
      <c r="B159" s="192"/>
      <c r="C159" s="156"/>
      <c r="D159" s="193"/>
      <c r="E159" s="194"/>
      <c r="F159" s="195"/>
      <c r="G159" s="158"/>
      <c r="H159" s="190"/>
      <c r="I159" s="158"/>
      <c r="J159" s="158"/>
      <c r="K159" s="158"/>
      <c r="L159" s="158"/>
    </row>
    <row r="160" spans="1:12" x14ac:dyDescent="0.2">
      <c r="A160" s="192"/>
      <c r="B160" s="192"/>
      <c r="C160" s="156"/>
      <c r="D160" s="193"/>
      <c r="E160" s="194"/>
      <c r="F160" s="195"/>
      <c r="G160" s="158"/>
      <c r="H160" s="190"/>
      <c r="I160" s="158"/>
      <c r="J160" s="158"/>
      <c r="K160" s="158"/>
      <c r="L160" s="158"/>
    </row>
    <row r="161" spans="1:12" x14ac:dyDescent="0.2">
      <c r="A161" s="192"/>
      <c r="B161" s="192"/>
      <c r="C161" s="156"/>
      <c r="D161" s="193"/>
      <c r="E161" s="194"/>
      <c r="F161" s="195"/>
      <c r="G161" s="158"/>
      <c r="H161" s="190"/>
      <c r="I161" s="158"/>
      <c r="J161" s="158"/>
      <c r="K161" s="158"/>
      <c r="L161" s="158"/>
    </row>
    <row r="162" spans="1:12" x14ac:dyDescent="0.2">
      <c r="A162" s="192"/>
      <c r="B162" s="192"/>
      <c r="C162" s="156"/>
      <c r="D162" s="193"/>
      <c r="E162" s="194"/>
      <c r="F162" s="195"/>
      <c r="G162" s="158"/>
      <c r="H162" s="190"/>
      <c r="I162" s="158"/>
      <c r="J162" s="158"/>
      <c r="K162" s="158"/>
      <c r="L162" s="158"/>
    </row>
    <row r="163" spans="1:12" x14ac:dyDescent="0.2">
      <c r="A163" s="192"/>
      <c r="B163" s="192"/>
      <c r="C163" s="156"/>
      <c r="D163" s="193"/>
      <c r="E163" s="194"/>
      <c r="F163" s="195"/>
      <c r="G163" s="158"/>
      <c r="H163" s="190"/>
      <c r="I163" s="158"/>
      <c r="J163" s="158"/>
      <c r="K163" s="158"/>
      <c r="L163" s="158"/>
    </row>
    <row r="164" spans="1:12" x14ac:dyDescent="0.2">
      <c r="A164" s="192"/>
      <c r="B164" s="192"/>
      <c r="C164" s="156"/>
      <c r="D164" s="193"/>
      <c r="E164" s="194"/>
      <c r="F164" s="195"/>
      <c r="G164" s="158"/>
      <c r="H164" s="190"/>
      <c r="I164" s="158"/>
      <c r="J164" s="158"/>
      <c r="K164" s="158"/>
      <c r="L164" s="158"/>
    </row>
    <row r="165" spans="1:12" x14ac:dyDescent="0.2">
      <c r="A165" s="192"/>
      <c r="B165" s="192"/>
      <c r="C165" s="156"/>
      <c r="D165" s="193"/>
      <c r="E165" s="194"/>
      <c r="F165" s="195"/>
      <c r="G165" s="158"/>
      <c r="H165" s="190"/>
      <c r="I165" s="158"/>
      <c r="J165" s="158"/>
      <c r="K165" s="158"/>
      <c r="L165" s="158"/>
    </row>
    <row r="166" spans="1:12" x14ac:dyDescent="0.2">
      <c r="A166" s="192"/>
      <c r="B166" s="192"/>
      <c r="C166" s="156"/>
      <c r="D166" s="193"/>
      <c r="E166" s="194"/>
      <c r="F166" s="195"/>
      <c r="G166" s="158"/>
      <c r="H166" s="190"/>
      <c r="I166" s="158"/>
      <c r="J166" s="158"/>
      <c r="K166" s="158"/>
      <c r="L166" s="158"/>
    </row>
    <row r="167" spans="1:12" x14ac:dyDescent="0.2">
      <c r="A167" s="192"/>
      <c r="B167" s="192"/>
      <c r="C167" s="156"/>
      <c r="D167" s="193"/>
      <c r="E167" s="194"/>
      <c r="F167" s="195"/>
      <c r="G167" s="158"/>
      <c r="H167" s="190"/>
      <c r="I167" s="158"/>
      <c r="J167" s="158"/>
      <c r="K167" s="158"/>
      <c r="L167" s="158"/>
    </row>
    <row r="168" spans="1:12" x14ac:dyDescent="0.2">
      <c r="A168" s="192"/>
      <c r="B168" s="192"/>
      <c r="C168" s="156"/>
      <c r="D168" s="193"/>
      <c r="E168" s="194"/>
      <c r="F168" s="195"/>
      <c r="G168" s="158"/>
      <c r="H168" s="190"/>
      <c r="I168" s="158"/>
      <c r="J168" s="158"/>
      <c r="K168" s="158"/>
      <c r="L168" s="158"/>
    </row>
    <row r="169" spans="1:12" x14ac:dyDescent="0.2">
      <c r="A169" s="192"/>
      <c r="B169" s="192"/>
      <c r="C169" s="156"/>
      <c r="D169" s="193"/>
      <c r="E169" s="194"/>
      <c r="F169" s="195"/>
      <c r="G169" s="158"/>
      <c r="H169" s="190"/>
      <c r="I169" s="158"/>
      <c r="J169" s="158"/>
      <c r="K169" s="158"/>
      <c r="L169" s="158"/>
    </row>
    <row r="170" spans="1:12" x14ac:dyDescent="0.2">
      <c r="A170" s="192"/>
      <c r="B170" s="192"/>
      <c r="C170" s="156"/>
      <c r="D170" s="193"/>
      <c r="E170" s="194"/>
      <c r="F170" s="195"/>
      <c r="G170" s="158"/>
      <c r="H170" s="190"/>
      <c r="I170" s="158"/>
      <c r="J170" s="158"/>
      <c r="K170" s="158"/>
      <c r="L170" s="158"/>
    </row>
    <row r="171" spans="1:12" x14ac:dyDescent="0.2">
      <c r="A171" s="192"/>
      <c r="B171" s="192"/>
      <c r="C171" s="156"/>
      <c r="D171" s="193"/>
      <c r="E171" s="194"/>
      <c r="F171" s="195"/>
      <c r="G171" s="158"/>
      <c r="H171" s="190"/>
      <c r="I171" s="158"/>
      <c r="J171" s="158"/>
      <c r="K171" s="158"/>
      <c r="L171" s="158"/>
    </row>
    <row r="172" spans="1:12" x14ac:dyDescent="0.2">
      <c r="A172" s="192"/>
      <c r="B172" s="192"/>
      <c r="C172" s="156"/>
      <c r="D172" s="193"/>
      <c r="E172" s="194"/>
      <c r="F172" s="195"/>
      <c r="G172" s="158"/>
      <c r="H172" s="190"/>
      <c r="I172" s="158"/>
      <c r="J172" s="158"/>
      <c r="K172" s="158"/>
      <c r="L172" s="158"/>
    </row>
    <row r="173" spans="1:12" x14ac:dyDescent="0.2">
      <c r="A173" s="192"/>
      <c r="B173" s="192"/>
      <c r="C173" s="156"/>
      <c r="D173" s="193"/>
      <c r="E173" s="194"/>
      <c r="F173" s="195"/>
      <c r="G173" s="158"/>
      <c r="H173" s="190"/>
      <c r="I173" s="158"/>
      <c r="J173" s="158"/>
      <c r="K173" s="158"/>
      <c r="L173" s="158"/>
    </row>
    <row r="174" spans="1:12" x14ac:dyDescent="0.2">
      <c r="A174" s="192"/>
      <c r="B174" s="192"/>
      <c r="C174" s="156"/>
      <c r="D174" s="193"/>
      <c r="E174" s="194"/>
      <c r="F174" s="195"/>
      <c r="G174" s="158"/>
      <c r="H174" s="190"/>
      <c r="I174" s="158"/>
      <c r="J174" s="158"/>
      <c r="K174" s="158"/>
      <c r="L174" s="158"/>
    </row>
    <row r="175" spans="1:12" x14ac:dyDescent="0.2">
      <c r="A175" s="192"/>
      <c r="B175" s="192"/>
      <c r="C175" s="156"/>
      <c r="D175" s="193"/>
      <c r="E175" s="194"/>
      <c r="F175" s="195"/>
      <c r="G175" s="158"/>
      <c r="H175" s="190"/>
      <c r="I175" s="158"/>
      <c r="J175" s="158"/>
      <c r="K175" s="158"/>
      <c r="L175" s="158"/>
    </row>
    <row r="176" spans="1:12" x14ac:dyDescent="0.2">
      <c r="A176" s="192"/>
      <c r="B176" s="192"/>
      <c r="C176" s="156"/>
      <c r="D176" s="193"/>
      <c r="E176" s="194"/>
      <c r="F176" s="195"/>
      <c r="G176" s="158"/>
      <c r="H176" s="190"/>
      <c r="I176" s="158"/>
      <c r="J176" s="158"/>
      <c r="K176" s="158"/>
      <c r="L176" s="158"/>
    </row>
    <row r="177" spans="1:12" x14ac:dyDescent="0.2">
      <c r="A177" s="192"/>
      <c r="B177" s="192"/>
      <c r="C177" s="156"/>
      <c r="D177" s="193"/>
      <c r="E177" s="194"/>
      <c r="F177" s="195"/>
      <c r="G177" s="158"/>
      <c r="H177" s="190"/>
      <c r="I177" s="158"/>
      <c r="J177" s="158"/>
      <c r="K177" s="158"/>
      <c r="L177" s="158"/>
    </row>
    <row r="178" spans="1:12" x14ac:dyDescent="0.2">
      <c r="A178" s="192"/>
      <c r="B178" s="192"/>
      <c r="C178" s="156"/>
      <c r="D178" s="193"/>
      <c r="E178" s="194"/>
      <c r="F178" s="195"/>
      <c r="G178" s="158"/>
      <c r="H178" s="190"/>
      <c r="I178" s="158"/>
      <c r="J178" s="158"/>
      <c r="K178" s="158"/>
      <c r="L178" s="158"/>
    </row>
    <row r="179" spans="1:12" x14ac:dyDescent="0.2">
      <c r="A179" s="192"/>
      <c r="B179" s="192"/>
      <c r="C179" s="156"/>
      <c r="D179" s="193"/>
      <c r="E179" s="194"/>
      <c r="F179" s="195"/>
      <c r="G179" s="158"/>
      <c r="H179" s="190"/>
      <c r="I179" s="158"/>
      <c r="J179" s="158"/>
      <c r="K179" s="158"/>
      <c r="L179" s="158"/>
    </row>
    <row r="180" spans="1:12" x14ac:dyDescent="0.2">
      <c r="A180" s="192"/>
      <c r="B180" s="192"/>
      <c r="C180" s="156"/>
      <c r="D180" s="193"/>
      <c r="E180" s="194"/>
      <c r="F180" s="195"/>
      <c r="G180" s="158"/>
      <c r="H180" s="190"/>
      <c r="I180" s="158"/>
      <c r="J180" s="158"/>
      <c r="K180" s="158"/>
      <c r="L180" s="158"/>
    </row>
    <row r="181" spans="1:12" x14ac:dyDescent="0.2">
      <c r="A181" s="192"/>
      <c r="B181" s="192"/>
      <c r="C181" s="156"/>
      <c r="D181" s="193"/>
      <c r="E181" s="194"/>
      <c r="F181" s="195"/>
      <c r="G181" s="158"/>
      <c r="H181" s="190"/>
      <c r="I181" s="158"/>
      <c r="J181" s="158"/>
      <c r="K181" s="158"/>
      <c r="L181" s="158"/>
    </row>
    <row r="182" spans="1:12" x14ac:dyDescent="0.2">
      <c r="A182" s="192"/>
      <c r="B182" s="192"/>
      <c r="C182" s="156"/>
      <c r="D182" s="193"/>
      <c r="E182" s="194"/>
      <c r="F182" s="195"/>
      <c r="G182" s="158"/>
      <c r="H182" s="190"/>
      <c r="I182" s="158"/>
      <c r="J182" s="158"/>
      <c r="K182" s="158"/>
      <c r="L182" s="158"/>
    </row>
    <row r="183" spans="1:12" x14ac:dyDescent="0.2">
      <c r="A183" s="192"/>
      <c r="B183" s="192"/>
      <c r="C183" s="156"/>
      <c r="D183" s="193"/>
      <c r="E183" s="194"/>
      <c r="F183" s="195"/>
      <c r="G183" s="158"/>
      <c r="H183" s="190"/>
      <c r="I183" s="158"/>
      <c r="J183" s="158"/>
      <c r="K183" s="158"/>
      <c r="L183" s="158"/>
    </row>
    <row r="184" spans="1:12" x14ac:dyDescent="0.2">
      <c r="A184" s="192"/>
      <c r="B184" s="192"/>
      <c r="C184" s="156"/>
      <c r="D184" s="193"/>
      <c r="E184" s="194"/>
      <c r="F184" s="195"/>
      <c r="G184" s="158"/>
      <c r="H184" s="190"/>
      <c r="I184" s="158"/>
      <c r="J184" s="158"/>
      <c r="K184" s="158"/>
      <c r="L184" s="158"/>
    </row>
    <row r="185" spans="1:12" x14ac:dyDescent="0.2">
      <c r="A185" s="192"/>
      <c r="B185" s="192"/>
      <c r="C185" s="156"/>
      <c r="D185" s="193"/>
      <c r="E185" s="194"/>
      <c r="F185" s="195"/>
      <c r="G185" s="158"/>
      <c r="H185" s="190"/>
      <c r="I185" s="158"/>
      <c r="J185" s="158"/>
      <c r="K185" s="158"/>
      <c r="L185" s="158"/>
    </row>
    <row r="186" spans="1:12" x14ac:dyDescent="0.2">
      <c r="A186" s="192"/>
      <c r="B186" s="192"/>
      <c r="C186" s="156"/>
      <c r="D186" s="193"/>
      <c r="E186" s="194"/>
      <c r="F186" s="195"/>
      <c r="G186" s="158"/>
      <c r="H186" s="190"/>
      <c r="I186" s="158"/>
      <c r="J186" s="158"/>
      <c r="K186" s="158"/>
      <c r="L186" s="158"/>
    </row>
    <row r="187" spans="1:12" x14ac:dyDescent="0.2">
      <c r="A187" s="192"/>
      <c r="B187" s="192"/>
      <c r="C187" s="156"/>
      <c r="D187" s="193"/>
      <c r="E187" s="194"/>
      <c r="F187" s="195"/>
      <c r="G187" s="158"/>
      <c r="H187" s="190"/>
      <c r="I187" s="158"/>
      <c r="J187" s="158"/>
      <c r="K187" s="158"/>
      <c r="L187" s="158"/>
    </row>
    <row r="188" spans="1:12" x14ac:dyDescent="0.2">
      <c r="A188" s="192"/>
      <c r="B188" s="192"/>
      <c r="C188" s="156"/>
      <c r="D188" s="193"/>
      <c r="E188" s="194"/>
      <c r="F188" s="195"/>
      <c r="G188" s="158"/>
      <c r="H188" s="190"/>
      <c r="I188" s="158"/>
      <c r="J188" s="158"/>
      <c r="K188" s="158"/>
      <c r="L188" s="158"/>
    </row>
    <row r="189" spans="1:12" x14ac:dyDescent="0.2">
      <c r="A189" s="192"/>
      <c r="B189" s="192"/>
      <c r="C189" s="156"/>
      <c r="D189" s="193"/>
      <c r="E189" s="194"/>
      <c r="F189" s="195"/>
      <c r="G189" s="158"/>
      <c r="H189" s="190"/>
      <c r="I189" s="158"/>
      <c r="J189" s="158"/>
      <c r="K189" s="158"/>
      <c r="L189" s="158"/>
    </row>
    <row r="190" spans="1:12" x14ac:dyDescent="0.2">
      <c r="A190" s="192"/>
      <c r="B190" s="192"/>
      <c r="C190" s="156"/>
      <c r="D190" s="193"/>
      <c r="E190" s="194"/>
      <c r="F190" s="195"/>
      <c r="G190" s="158"/>
      <c r="H190" s="190"/>
      <c r="I190" s="158"/>
      <c r="J190" s="158"/>
      <c r="K190" s="158"/>
      <c r="L190" s="158"/>
    </row>
  </sheetData>
  <sheetProtection algorithmName="SHA-512" hashValue="qcdmpO0nESa6vkl0kW1JMrxQdZ9C9HSfvbJvW/LCIityhmIYJkDpwedXguzxIJ5TipDUI+HmgQqXpukWMhTUWg==" saltValue="OCoU8sq9jilqEVZNCe5W9w==" spinCount="100000" sheet="1" selectLockedCells="1"/>
  <mergeCells count="26">
    <mergeCell ref="B61:D61"/>
    <mergeCell ref="B3:F3"/>
    <mergeCell ref="A29:B29"/>
    <mergeCell ref="A31:B31"/>
    <mergeCell ref="A39:B39"/>
    <mergeCell ref="A41:B41"/>
    <mergeCell ref="B53:D53"/>
    <mergeCell ref="B100:D100"/>
    <mergeCell ref="B101:D101"/>
    <mergeCell ref="A99:F99"/>
    <mergeCell ref="B104:D104"/>
    <mergeCell ref="A81:B81"/>
    <mergeCell ref="A85:B85"/>
    <mergeCell ref="A1:F1"/>
    <mergeCell ref="E45:F45"/>
    <mergeCell ref="A48:B48"/>
    <mergeCell ref="A51:B51"/>
    <mergeCell ref="A69:B69"/>
    <mergeCell ref="C4:D4"/>
    <mergeCell ref="E4:F4"/>
    <mergeCell ref="A7:B7"/>
    <mergeCell ref="E18:F18"/>
    <mergeCell ref="A21:B21"/>
    <mergeCell ref="A5:F5"/>
    <mergeCell ref="A6:F6"/>
    <mergeCell ref="A27:B27"/>
  </mergeCells>
  <dataValidations count="3">
    <dataValidation type="list" allowBlank="1" showInputMessage="1" showErrorMessage="1" sqref="E8" xr:uid="{B125EBC4-E4BA-48D0-B801-3EC49B600C2B}">
      <formula1>"PSH,RRH,DV"</formula1>
    </dataValidation>
    <dataValidation type="whole" operator="greaterThanOrEqual" allowBlank="1" showInputMessage="1" showErrorMessage="1" sqref="D54:D57 D45 D62:D65" xr:uid="{14FE5398-2EE0-4EFB-8D03-E4AA82D36064}">
      <formula1>0</formula1>
    </dataValidation>
    <dataValidation type="list" allowBlank="1" showInputMessage="1" showErrorMessage="1" sqref="F54:F57 F62:F65" xr:uid="{906F7EE9-8AA6-4D43-B547-D4DBB5B95A32}">
      <formula1>"See Section 5a - 4, n/a"</formula1>
    </dataValidation>
  </dataValidations>
  <pageMargins left="0.45" right="0.45" top="0.5" bottom="0.5" header="0.3" footer="0.3"/>
  <pageSetup orientation="portrait" r:id="rId1"/>
  <ignoredErrors>
    <ignoredError sqref="D33"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A96EC3E9B130548AB9ECADFE629700B" ma:contentTypeVersion="19" ma:contentTypeDescription="Create a new document." ma:contentTypeScope="" ma:versionID="98be35ee71788a53f86f8d1b32275287">
  <xsd:schema xmlns:xsd="http://www.w3.org/2001/XMLSchema" xmlns:xs="http://www.w3.org/2001/XMLSchema" xmlns:p="http://schemas.microsoft.com/office/2006/metadata/properties" xmlns:ns2="af758f8c-29c3-43ed-b02b-4e93961f5ebd" xmlns:ns3="85069868-08e0-4c86-ad8f-5531570550f0" targetNamespace="http://schemas.microsoft.com/office/2006/metadata/properties" ma:root="true" ma:fieldsID="5daffde9902cf695f28eaba37a9093b5" ns2:_="" ns3:_="">
    <xsd:import namespace="af758f8c-29c3-43ed-b02b-4e93961f5ebd"/>
    <xsd:import namespace="85069868-08e0-4c86-ad8f-5531570550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58f8c-29c3-43ed-b02b-4e93961f5e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dbfdad4-022a-49ae-a673-dd470a3ed8d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069868-08e0-4c86-ad8f-5531570550f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093065-6dc5-421c-b47a-921b9087c8dc}" ma:internalName="TaxCatchAll" ma:showField="CatchAllData" ma:web="85069868-08e0-4c86-ad8f-5531570550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758f8c-29c3-43ed-b02b-4e93961f5ebd">
      <Terms xmlns="http://schemas.microsoft.com/office/infopath/2007/PartnerControls"/>
    </lcf76f155ced4ddcb4097134ff3c332f>
    <TaxCatchAll xmlns="85069868-08e0-4c86-ad8f-5531570550f0" xsi:nil="true"/>
    <SharedWithUsers xmlns="85069868-08e0-4c86-ad8f-5531570550f0">
      <UserInfo>
        <DisplayName/>
        <AccountId xsi:nil="true"/>
        <AccountType/>
      </UserInfo>
    </SharedWithUsers>
    <MediaLengthInSeconds xmlns="af758f8c-29c3-43ed-b02b-4e93961f5ebd" xsi:nil="true"/>
  </documentManagement>
</p:properties>
</file>

<file path=customXml/itemProps1.xml><?xml version="1.0" encoding="utf-8"?>
<ds:datastoreItem xmlns:ds="http://schemas.openxmlformats.org/officeDocument/2006/customXml" ds:itemID="{E5705FE4-B01C-4FBB-AD6A-79839CEC9B9D}">
  <ds:schemaRefs>
    <ds:schemaRef ds:uri="http://schemas.microsoft.com/sharepoint/v3/contenttype/forms"/>
  </ds:schemaRefs>
</ds:datastoreItem>
</file>

<file path=customXml/itemProps2.xml><?xml version="1.0" encoding="utf-8"?>
<ds:datastoreItem xmlns:ds="http://schemas.openxmlformats.org/officeDocument/2006/customXml" ds:itemID="{ADD8B6A9-37B1-4903-A270-CF999C0CFE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758f8c-29c3-43ed-b02b-4e93961f5ebd"/>
    <ds:schemaRef ds:uri="85069868-08e0-4c86-ad8f-5531570550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88FF00-E307-4D1C-93CF-09561ACFF083}">
  <ds:schemaRefs>
    <ds:schemaRef ds:uri="http://schemas.microsoft.com/office/2006/metadata/properties"/>
    <ds:schemaRef ds:uri="http://schemas.microsoft.com/office/infopath/2007/PartnerControls"/>
    <ds:schemaRef ds:uri="af758f8c-29c3-43ed-b02b-4e93961f5ebd"/>
    <ds:schemaRef ds:uri="85069868-08e0-4c86-ad8f-5531570550f0"/>
    <ds:schemaRef ds:uri="d3bf77a9-b9b8-455a-a66d-1f0d2edff839"/>
    <ds:schemaRef ds:uri="bb2b60a7-5dab-42ce-8740-d81a0330ee3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Renewal Application</vt:lpstr>
      <vt:lpstr>Performance Scoring</vt:lpstr>
      <vt:lpstr>'Performance Scoring'!Print_Area</vt:lpstr>
      <vt:lpstr>'Renewal Application'!Print_Area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dc:creator>
  <cp:keywords/>
  <dc:description/>
  <cp:lastModifiedBy>David Mulig</cp:lastModifiedBy>
  <cp:revision/>
  <cp:lastPrinted>2025-11-14T23:25:16Z</cp:lastPrinted>
  <dcterms:created xsi:type="dcterms:W3CDTF">2020-05-18T21:29:27Z</dcterms:created>
  <dcterms:modified xsi:type="dcterms:W3CDTF">2025-11-15T00:41:49Z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0x0101007FCC901EA5131A42BFF048C767B550EB</vt:lpwstr>
  </property>
  <property fmtid="{D5CDD505-2E9C-101B-9397-08002B2CF9AE}" pid="3" name="Order">
    <vt:r8>2449400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